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fafires01.tg.ch\home$\AVKTRO\Daten\__Temp_AVTRO_2024\"/>
    </mc:Choice>
  </mc:AlternateContent>
  <bookViews>
    <workbookView xWindow="120" yWindow="60" windowWidth="15180" windowHeight="9345"/>
  </bookViews>
  <sheets>
    <sheet name="Erfassung" sheetId="1" r:id="rId1"/>
    <sheet name="Berechnung" sheetId="2" r:id="rId2"/>
  </sheets>
  <definedNames>
    <definedName name="_xlnm.Print_Area" localSheetId="0">Erfassung!$A$1:$AB$159</definedName>
  </definedNames>
  <calcPr calcId="162913"/>
</workbook>
</file>

<file path=xl/calcChain.xml><?xml version="1.0" encoding="utf-8"?>
<calcChain xmlns="http://schemas.openxmlformats.org/spreadsheetml/2006/main">
  <c r="E118" i="1" l="1"/>
  <c r="E117" i="1"/>
  <c r="I95" i="1" l="1"/>
  <c r="S23" i="1"/>
  <c r="G115" i="1" l="1"/>
  <c r="I99" i="1" l="1"/>
  <c r="X84" i="1"/>
  <c r="X83" i="1"/>
  <c r="X82" i="1"/>
  <c r="S84" i="1"/>
  <c r="S83" i="1"/>
  <c r="S82" i="1"/>
  <c r="N84" i="1"/>
  <c r="N83" i="1"/>
  <c r="N82" i="1"/>
  <c r="I84" i="1"/>
  <c r="I83" i="1"/>
  <c r="I82" i="1"/>
  <c r="X79" i="1"/>
  <c r="X78" i="1"/>
  <c r="X77" i="1"/>
  <c r="X76" i="1"/>
  <c r="X75" i="1"/>
  <c r="X74" i="1"/>
  <c r="X73" i="1"/>
  <c r="X72" i="1"/>
  <c r="X70" i="1"/>
  <c r="X69" i="1"/>
  <c r="X68" i="1"/>
  <c r="X67" i="1"/>
  <c r="X66" i="1"/>
  <c r="X65" i="1"/>
  <c r="X64" i="1"/>
  <c r="S79" i="1"/>
  <c r="S78" i="1"/>
  <c r="S77" i="1"/>
  <c r="S76" i="1"/>
  <c r="S75" i="1"/>
  <c r="S74" i="1"/>
  <c r="S73" i="1"/>
  <c r="S72" i="1"/>
  <c r="S70" i="1"/>
  <c r="S69" i="1"/>
  <c r="S68" i="1"/>
  <c r="S67" i="1"/>
  <c r="S66" i="1"/>
  <c r="S65" i="1"/>
  <c r="S64" i="1"/>
  <c r="N79" i="1"/>
  <c r="N78" i="1"/>
  <c r="N77" i="1"/>
  <c r="N76" i="1"/>
  <c r="N75" i="1"/>
  <c r="N74" i="1"/>
  <c r="N73" i="1"/>
  <c r="N72" i="1"/>
  <c r="N70" i="1"/>
  <c r="N69" i="1"/>
  <c r="N68" i="1"/>
  <c r="N67" i="1"/>
  <c r="N66" i="1"/>
  <c r="N65" i="1"/>
  <c r="N64" i="1"/>
  <c r="I79" i="1"/>
  <c r="I78" i="1"/>
  <c r="I77" i="1"/>
  <c r="I76" i="1"/>
  <c r="I75" i="1"/>
  <c r="I74" i="1"/>
  <c r="I73" i="1"/>
  <c r="I72" i="1"/>
  <c r="I70" i="1"/>
  <c r="I69" i="1"/>
  <c r="I68" i="1"/>
  <c r="I67" i="1"/>
  <c r="I66" i="1"/>
  <c r="I65" i="1"/>
  <c r="I64" i="1"/>
  <c r="I85" i="1" l="1"/>
  <c r="N85" i="1"/>
  <c r="X85" i="1"/>
  <c r="S85" i="1"/>
  <c r="G148" i="1"/>
  <c r="G116" i="1" l="1"/>
  <c r="L15" i="1"/>
  <c r="I94" i="1"/>
  <c r="L116" i="1"/>
  <c r="I96" i="1"/>
  <c r="G142" i="1"/>
  <c r="C4" i="2"/>
  <c r="E6" i="2"/>
  <c r="E8" i="2"/>
  <c r="F21" i="2" s="1"/>
  <c r="F24" i="2"/>
  <c r="L4" i="2"/>
  <c r="L117" i="1" l="1"/>
  <c r="X62" i="1"/>
  <c r="X56" i="1"/>
  <c r="S59" i="1"/>
  <c r="N62" i="1"/>
  <c r="N56" i="1"/>
  <c r="I62" i="1"/>
  <c r="I56" i="1"/>
  <c r="X54" i="1"/>
  <c r="N54" i="1"/>
  <c r="I60" i="1"/>
  <c r="I57" i="1"/>
  <c r="X61" i="1"/>
  <c r="X55" i="1"/>
  <c r="S58" i="1"/>
  <c r="N61" i="1"/>
  <c r="N55" i="1"/>
  <c r="I61" i="1"/>
  <c r="I55" i="1"/>
  <c r="X60" i="1"/>
  <c r="S57" i="1"/>
  <c r="N60" i="1"/>
  <c r="X59" i="1"/>
  <c r="S62" i="1"/>
  <c r="S56" i="1"/>
  <c r="N59" i="1"/>
  <c r="I59" i="1"/>
  <c r="S60" i="1"/>
  <c r="X58" i="1"/>
  <c r="S61" i="1"/>
  <c r="S55" i="1"/>
  <c r="N58" i="1"/>
  <c r="I58" i="1"/>
  <c r="X57" i="1"/>
  <c r="S54" i="1"/>
  <c r="N57" i="1"/>
  <c r="I54" i="1"/>
  <c r="L6" i="2"/>
  <c r="I93" i="1"/>
  <c r="G117" i="1"/>
  <c r="G118" i="1" l="1"/>
  <c r="I118" i="1" s="1"/>
  <c r="L118" i="1"/>
  <c r="N118" i="1" s="1"/>
  <c r="I101" i="1"/>
  <c r="I97" i="1"/>
  <c r="I80" i="1"/>
  <c r="S80" i="1"/>
  <c r="N80" i="1"/>
  <c r="X80" i="1"/>
  <c r="G147" i="1"/>
  <c r="S87" i="1"/>
  <c r="N87" i="1"/>
  <c r="X87" i="1"/>
  <c r="I87" i="1"/>
  <c r="H106" i="1"/>
  <c r="S118" i="1" l="1"/>
  <c r="G24" i="1"/>
  <c r="G149" i="1"/>
  <c r="I149" i="1"/>
  <c r="G23" i="1"/>
  <c r="F12" i="2" l="1"/>
  <c r="G26" i="1"/>
  <c r="F14" i="2"/>
  <c r="F20" i="2" l="1"/>
  <c r="F22" i="2" s="1"/>
  <c r="S24" i="1"/>
  <c r="S26" i="1" s="1"/>
  <c r="S27" i="1" s="1"/>
  <c r="F29" i="2" l="1"/>
  <c r="F31" i="2" s="1"/>
</calcChain>
</file>

<file path=xl/comments1.xml><?xml version="1.0" encoding="utf-8"?>
<comments xmlns="http://schemas.openxmlformats.org/spreadsheetml/2006/main">
  <authors>
    <author>avktro</author>
  </authors>
  <commentList>
    <comment ref="G15" authorId="0" shapeId="0">
      <text>
        <r>
          <rPr>
            <sz val="8"/>
            <color indexed="81"/>
            <rFont val="Tahoma"/>
            <family val="2"/>
          </rPr>
          <t>gesamter Zuschlag in % (nicht nur Aufwertung oder Abschlag)</t>
        </r>
      </text>
    </comment>
  </commentList>
</comments>
</file>

<file path=xl/sharedStrings.xml><?xml version="1.0" encoding="utf-8"?>
<sst xmlns="http://schemas.openxmlformats.org/spreadsheetml/2006/main" count="215" uniqueCount="136">
  <si>
    <t>Gesuch um Erhöhung des Zuschlags für sonderpädagogische Massnahmen gemäss § 6</t>
  </si>
  <si>
    <t>Schulgemeinde</t>
  </si>
  <si>
    <t>Rechnungsjahr</t>
  </si>
  <si>
    <t>Bezeichnung</t>
  </si>
  <si>
    <t>Konto</t>
  </si>
  <si>
    <t>Wert</t>
  </si>
  <si>
    <t>Total</t>
  </si>
  <si>
    <t>Bemerkung</t>
  </si>
  <si>
    <t>ja</t>
  </si>
  <si>
    <t>Stellvertretungen Förderbereich</t>
  </si>
  <si>
    <t>Anteil für sonderp. Massnahmen</t>
  </si>
  <si>
    <t>Honorare Logopädie</t>
  </si>
  <si>
    <t>nein</t>
  </si>
  <si>
    <t>Primarstufe</t>
  </si>
  <si>
    <t>Besoldung pro Lektion</t>
  </si>
  <si>
    <t>Sekundarstufe</t>
  </si>
  <si>
    <t>Ausgaben</t>
  </si>
  <si>
    <t>Einnahmen</t>
  </si>
  <si>
    <t>Anrechnung Beitragsgesetz</t>
  </si>
  <si>
    <t>Korrektur übriges</t>
  </si>
  <si>
    <t>Anrechnung</t>
  </si>
  <si>
    <t>Erfassungen</t>
  </si>
  <si>
    <t>LNk</t>
  </si>
  <si>
    <t>Lohnnebenkosten</t>
  </si>
  <si>
    <t>wählen</t>
  </si>
  <si>
    <t>-</t>
  </si>
  <si>
    <t>in %</t>
  </si>
  <si>
    <t>in Fr.</t>
  </si>
  <si>
    <t>Bemerkung der Schulgemeinde</t>
  </si>
  <si>
    <t>Zeilenumbruch mit ALT + ENTER</t>
  </si>
  <si>
    <t>Berechnung</t>
  </si>
  <si>
    <t>Abweichung</t>
  </si>
  <si>
    <t>Korrekturen durch Kanton</t>
  </si>
  <si>
    <t>Angerechnete Abweichung</t>
  </si>
  <si>
    <t>Benötigte Erhöhung des Zuschlagssatzes</t>
  </si>
  <si>
    <t>Definitiver Zuschlagssatz</t>
  </si>
  <si>
    <t>Erhöhung Zuschlag</t>
  </si>
  <si>
    <t>wird durch AV ausgefüllt</t>
  </si>
  <si>
    <t>Angaben zu den Rückerstattungen / Direktzahlungen</t>
  </si>
  <si>
    <t>Person</t>
  </si>
  <si>
    <t>Betrag</t>
  </si>
  <si>
    <t>für was</t>
  </si>
  <si>
    <t>Wurden Rückerstattungen oder Direktzahlungen für den Förderbereich erhalten, müssen die betroffenen Personen mit Betrag hier angegeben werden.</t>
  </si>
  <si>
    <t>nur Besoldungsanteil (ohne Infrastruktur/Material etc.)</t>
  </si>
  <si>
    <t xml:space="preserve">Zuschlag sonderpäd. Massnahmen </t>
  </si>
  <si>
    <t xml:space="preserve">für eigene Schüler in KK </t>
  </si>
  <si>
    <t>(in eigener oder auswärtiger KK)</t>
  </si>
  <si>
    <r>
      <t xml:space="preserve">Anteil Regelunterricht von </t>
    </r>
    <r>
      <rPr>
        <b/>
        <u/>
        <sz val="10"/>
        <rFont val="Arial"/>
        <family val="2"/>
      </rPr>
      <t>eigener SuS in</t>
    </r>
    <r>
      <rPr>
        <b/>
        <sz val="10"/>
        <rFont val="Arial"/>
        <family val="2"/>
      </rPr>
      <t xml:space="preserve"> Kleinklasse </t>
    </r>
  </si>
  <si>
    <t>einzureichen mit:</t>
  </si>
  <si>
    <t>Honorare DAZ</t>
  </si>
  <si>
    <t>Honorare übriges Förderangebot</t>
  </si>
  <si>
    <t>Schulgeld externe Beschulung</t>
  </si>
  <si>
    <t>Schulgeld für Einzelbeschulung</t>
  </si>
  <si>
    <t>nur Besoldungsanteil für sonderp. Massnahmen*</t>
  </si>
  <si>
    <t>*(ohne Anteil Material, Schulraum, Admin. etc.)</t>
  </si>
  <si>
    <t>Schulgeld für Einzelleistungen</t>
  </si>
  <si>
    <t>Honorare Kleinklassen</t>
  </si>
  <si>
    <t>Rückerstattungen</t>
  </si>
  <si>
    <t>Entschädigung an Gemeinden</t>
  </si>
  <si>
    <t>Beteiligung durch Gemeinde</t>
  </si>
  <si>
    <t>Honorare Psychomotorik</t>
  </si>
  <si>
    <t>Honorare InS</t>
  </si>
  <si>
    <t>Direktzahlung für InS</t>
  </si>
  <si>
    <t>Angaben zu InS</t>
  </si>
  <si>
    <t>Überprüfung InS</t>
  </si>
  <si>
    <t>Uwo</t>
  </si>
  <si>
    <t>Aufwand</t>
  </si>
  <si>
    <t>Ertrag</t>
  </si>
  <si>
    <t>3020.6x</t>
  </si>
  <si>
    <t>3612.1x</t>
  </si>
  <si>
    <t>3612.2x</t>
  </si>
  <si>
    <t>4612.1x</t>
  </si>
  <si>
    <t>4612.2x</t>
  </si>
  <si>
    <t>3132.2x</t>
  </si>
  <si>
    <t>3010.1x</t>
  </si>
  <si>
    <t>3010.9x</t>
  </si>
  <si>
    <t>3612.9x</t>
  </si>
  <si>
    <t>4612.9x</t>
  </si>
  <si>
    <t>Abzüge Kleinklasse</t>
  </si>
  <si>
    <t>Total relevante Aufwendungen</t>
  </si>
  <si>
    <t>Besoldung</t>
  </si>
  <si>
    <t>Einschulungsklassen</t>
  </si>
  <si>
    <t>Sonderklassen</t>
  </si>
  <si>
    <t>SHP</t>
  </si>
  <si>
    <t>Logopädie</t>
  </si>
  <si>
    <t>Psychomotorik</t>
  </si>
  <si>
    <t>DAZ</t>
  </si>
  <si>
    <t>InS</t>
  </si>
  <si>
    <t>übriges Förderangebot</t>
  </si>
  <si>
    <t>Unfalltaggelder</t>
  </si>
  <si>
    <t>Krankentaggelder</t>
  </si>
  <si>
    <t>EO / IV</t>
  </si>
  <si>
    <t>Übriges</t>
  </si>
  <si>
    <t>Honorar</t>
  </si>
  <si>
    <t>PS</t>
  </si>
  <si>
    <t>SEK</t>
  </si>
  <si>
    <t>Ansatz</t>
  </si>
  <si>
    <r>
      <t>Bildungssemester</t>
    </r>
    <r>
      <rPr>
        <sz val="8"/>
        <rFont val="Arial"/>
        <family val="2"/>
      </rPr>
      <t xml:space="preserve"> durch Kanton</t>
    </r>
  </si>
  <si>
    <r>
      <t>Besoldungsaufwand</t>
    </r>
    <r>
      <rPr>
        <sz val="8"/>
        <rFont val="Arial"/>
        <family val="2"/>
      </rPr>
      <t xml:space="preserve"> durch Kanton</t>
    </r>
  </si>
  <si>
    <t>Netto-Aufwendungen</t>
  </si>
  <si>
    <t>Für die Kinder in einer Kleinklasse erfolgt im Rahmen der Beitragsleistungen wie für die übrigen Kinder eine Anrechnung der Regelbesoldung. Dieser Anteil ist nicht Bestandteil der sonderpädagogischen Massnahmen im Sinne des Beitragsgesetztes.</t>
  </si>
  <si>
    <t>Da die effektive Besoldung oder das Schulgeld für Kinder in Kleinklassen nicht aufgeteilt wird, wird dieser Anteil, welcher die Regelbesoldung betrifft, in Abzug gebracht.</t>
  </si>
  <si>
    <t>Lektionenfaktor Stufe</t>
  </si>
  <si>
    <r>
      <t xml:space="preserve">Begründung der Abweichung </t>
    </r>
    <r>
      <rPr>
        <i/>
        <sz val="8"/>
        <rFont val="Arial"/>
        <family val="2"/>
      </rPr>
      <t>(Zeilenumbruch mit ALT + ENTER)</t>
    </r>
  </si>
  <si>
    <t>Korrektur SSA (Anteil über Teilfinanzierung)</t>
  </si>
  <si>
    <t>Korrektur InS in übriger Besoldung</t>
  </si>
  <si>
    <t>Berechnungsformular zum Gesuch um Erhöhung des Zuschlags für sonderpädagogische Massnahmen gemäss § 6</t>
  </si>
  <si>
    <t>Besoldungsaufwand sonderpädagogische Massnahmen</t>
  </si>
  <si>
    <t>Anzahl Schülerinnen und Schüler in Kleinklasse</t>
  </si>
  <si>
    <t>Lek. Faktor</t>
  </si>
  <si>
    <r>
      <t>Total</t>
    </r>
    <r>
      <rPr>
        <b/>
        <sz val="8"/>
        <rFont val="Arial"/>
        <family val="2"/>
      </rPr>
      <t xml:space="preserve"> inkl. LNk</t>
    </r>
  </si>
  <si>
    <r>
      <t xml:space="preserve">Kindergarten - </t>
    </r>
    <r>
      <rPr>
        <sz val="8"/>
        <color theme="0"/>
        <rFont val="Arial"/>
        <family val="2"/>
      </rPr>
      <t>Funktion</t>
    </r>
    <r>
      <rPr>
        <b/>
        <sz val="10"/>
        <color theme="0"/>
        <rFont val="Arial"/>
        <family val="2"/>
      </rPr>
      <t xml:space="preserve"> 2110</t>
    </r>
  </si>
  <si>
    <r>
      <t xml:space="preserve">Bassistufe - </t>
    </r>
    <r>
      <rPr>
        <sz val="8"/>
        <color theme="0"/>
        <rFont val="Arial"/>
        <family val="2"/>
      </rPr>
      <t>Funktion</t>
    </r>
    <r>
      <rPr>
        <b/>
        <sz val="10"/>
        <color theme="0"/>
        <rFont val="Arial"/>
        <family val="2"/>
      </rPr>
      <t xml:space="preserve"> 2111</t>
    </r>
  </si>
  <si>
    <r>
      <t xml:space="preserve">Primarstufe - </t>
    </r>
    <r>
      <rPr>
        <sz val="8"/>
        <color theme="0"/>
        <rFont val="Arial"/>
        <family val="2"/>
      </rPr>
      <t>Funktion</t>
    </r>
    <r>
      <rPr>
        <b/>
        <sz val="10"/>
        <color theme="0"/>
        <rFont val="Arial"/>
        <family val="2"/>
      </rPr>
      <t xml:space="preserve"> 2120</t>
    </r>
  </si>
  <si>
    <r>
      <t xml:space="preserve">Sekundarstufe 1 - </t>
    </r>
    <r>
      <rPr>
        <sz val="8"/>
        <color theme="0"/>
        <rFont val="Arial"/>
        <family val="2"/>
      </rPr>
      <t>Funktion</t>
    </r>
    <r>
      <rPr>
        <b/>
        <sz val="10"/>
        <color theme="0"/>
        <rFont val="Arial"/>
        <family val="2"/>
      </rPr>
      <t xml:space="preserve"> 2130</t>
    </r>
  </si>
  <si>
    <r>
      <t xml:space="preserve">Besoldung Schulische Sozialarbeit - </t>
    </r>
    <r>
      <rPr>
        <sz val="8"/>
        <color theme="0"/>
        <rFont val="Arial"/>
        <family val="2"/>
      </rPr>
      <t>Funktion</t>
    </r>
    <r>
      <rPr>
        <b/>
        <sz val="10"/>
        <color theme="0"/>
        <rFont val="Arial"/>
        <family val="2"/>
      </rPr>
      <t xml:space="preserve"> 2192 </t>
    </r>
    <r>
      <rPr>
        <sz val="8"/>
        <color theme="0"/>
        <rFont val="Arial"/>
        <family val="2"/>
      </rPr>
      <t>(Teilfinanzierung durch Kanton)</t>
    </r>
  </si>
  <si>
    <r>
      <t>o</t>
    </r>
    <r>
      <rPr>
        <sz val="10"/>
        <rFont val="Times New Roman"/>
        <family val="1"/>
      </rPr>
      <t xml:space="preserve">   </t>
    </r>
    <r>
      <rPr>
        <sz val="10"/>
        <rFont val="Arial"/>
        <family val="2"/>
      </rPr>
      <t>Erläuterung der Sachlage;</t>
    </r>
  </si>
  <si>
    <r>
      <t>o</t>
    </r>
    <r>
      <rPr>
        <sz val="10"/>
        <rFont val="Times New Roman"/>
        <family val="1"/>
      </rPr>
      <t xml:space="preserve">   </t>
    </r>
    <r>
      <rPr>
        <sz val="10"/>
        <rFont val="Arial"/>
        <family val="2"/>
      </rPr>
      <t>Begründung der NICHT-Beeinflussbarkeit;</t>
    </r>
  </si>
  <si>
    <r>
      <t>o</t>
    </r>
    <r>
      <rPr>
        <sz val="10"/>
        <rFont val="Times New Roman"/>
        <family val="1"/>
      </rPr>
      <t xml:space="preserve">   </t>
    </r>
    <r>
      <rPr>
        <sz val="10"/>
        <rFont val="Arial"/>
        <family val="2"/>
      </rPr>
      <t>Ausgewiesenem Mehraufwand;</t>
    </r>
  </si>
  <si>
    <r>
      <t>o</t>
    </r>
    <r>
      <rPr>
        <sz val="10"/>
        <rFont val="Times New Roman"/>
        <family val="1"/>
      </rPr>
      <t xml:space="preserve">   </t>
    </r>
    <r>
      <rPr>
        <sz val="10"/>
        <rFont val="Arial"/>
        <family val="2"/>
      </rPr>
      <t>Eindeutiger Forderung;</t>
    </r>
  </si>
  <si>
    <t>Anrechnung Beitragsgesetz:</t>
  </si>
  <si>
    <t>Differenz</t>
  </si>
  <si>
    <t>benötigte Erhöhung des Zuschlagssatzes</t>
  </si>
  <si>
    <t>für eine volle Deckung der Mehrkosten</t>
  </si>
  <si>
    <r>
      <t xml:space="preserve">·   </t>
    </r>
    <r>
      <rPr>
        <sz val="10"/>
        <rFont val="Arial"/>
        <family val="2"/>
      </rPr>
      <t>Schriftliches Gesuch (als PDF oder per Post) mit</t>
    </r>
  </si>
  <si>
    <r>
      <t xml:space="preserve">·   </t>
    </r>
    <r>
      <rPr>
        <sz val="10"/>
        <rFont val="Arial"/>
        <family val="2"/>
      </rPr>
      <t>Revidierte Jahresrechnung: 10stelliger Detaillierungsgrad als PDF;</t>
    </r>
  </si>
  <si>
    <r>
      <t xml:space="preserve">·   </t>
    </r>
    <r>
      <rPr>
        <sz val="10"/>
        <rFont val="Arial"/>
        <family val="2"/>
      </rPr>
      <t>Weitere Unterlagen, welche zur Beurteilung hilfreich sind.</t>
    </r>
  </si>
  <si>
    <t>Honorare schulische Sozialarbeit</t>
  </si>
  <si>
    <t>Total benötigter Zuschlag</t>
  </si>
  <si>
    <t>EO Mutterschaft</t>
  </si>
  <si>
    <t>Total Netto-Aufwand</t>
  </si>
  <si>
    <t>Total relevante Netto-Aufwendungen Förderbereich</t>
  </si>
  <si>
    <t>Stv.</t>
  </si>
  <si>
    <t>inkl. Stv.</t>
  </si>
  <si>
    <t>Achtung: Werte von separater Anrechung der Flüchtlinge aus der Ukraine einrechnen</t>
  </si>
  <si>
    <t>Erfassungen sind in den grünen Feldern vorzunehmen.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</si>
</sst>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_ ;_ * \-#,##0_ ;_ * &quot;-&quot;??_ ;_ @_ "/>
    <numFmt numFmtId="165" formatCode="&quot;* &quot;0.0"/>
    <numFmt numFmtId="166" formatCode="0.0%"/>
    <numFmt numFmtId="167" formatCode="&quot;* &quot;0.0%"/>
  </numFmts>
  <fonts count="21" x14ac:knownFonts="1">
    <font>
      <sz val="10"/>
      <name val="Arial"/>
    </font>
    <font>
      <sz val="10"/>
      <name val="Arial"/>
      <family val="2"/>
    </font>
    <font>
      <b/>
      <sz val="10"/>
      <name val="Arial"/>
      <family val="2"/>
    </font>
    <font>
      <b/>
      <sz val="15"/>
      <name val="Arial"/>
      <family val="2"/>
    </font>
    <font>
      <b/>
      <sz val="14"/>
      <name val="Arial"/>
      <family val="2"/>
    </font>
    <font>
      <sz val="10"/>
      <name val="Arial"/>
      <family val="2"/>
    </font>
    <font>
      <b/>
      <sz val="12"/>
      <name val="Arial"/>
      <family val="2"/>
    </font>
    <font>
      <sz val="12"/>
      <name val="Arial"/>
      <family val="2"/>
    </font>
    <font>
      <b/>
      <u/>
      <sz val="10"/>
      <name val="Arial"/>
      <family val="2"/>
    </font>
    <font>
      <i/>
      <sz val="8"/>
      <name val="Arial"/>
      <family val="2"/>
    </font>
    <font>
      <sz val="8"/>
      <name val="Arial"/>
      <family val="2"/>
    </font>
    <font>
      <b/>
      <sz val="8"/>
      <name val="Arial"/>
      <family val="2"/>
    </font>
    <font>
      <i/>
      <sz val="10"/>
      <name val="Arial"/>
      <family val="2"/>
    </font>
    <font>
      <sz val="8"/>
      <color indexed="81"/>
      <name val="Tahoma"/>
      <family val="2"/>
    </font>
    <font>
      <b/>
      <sz val="10"/>
      <color theme="0"/>
      <name val="Arial"/>
      <family val="2"/>
    </font>
    <font>
      <sz val="10"/>
      <color theme="0"/>
      <name val="Arial"/>
      <family val="2"/>
    </font>
    <font>
      <sz val="8"/>
      <color theme="0"/>
      <name val="Arial"/>
      <family val="2"/>
    </font>
    <font>
      <sz val="10"/>
      <name val="Symbol"/>
      <family val="1"/>
      <charset val="2"/>
    </font>
    <font>
      <sz val="10"/>
      <name val="Times New Roman"/>
      <family val="1"/>
    </font>
    <font>
      <sz val="10"/>
      <name val="Courier New"/>
      <family val="3"/>
    </font>
    <font>
      <i/>
      <sz val="10"/>
      <color rgb="FFFF0000"/>
      <name val="Arial"/>
      <family val="2"/>
    </font>
  </fonts>
  <fills count="12">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42"/>
        <bgColor indexed="64"/>
      </patternFill>
    </fill>
    <fill>
      <patternFill patternType="solid">
        <fgColor rgb="FFFFFF99"/>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4">
    <xf numFmtId="0" fontId="0" fillId="0" borderId="0" xfId="0"/>
    <xf numFmtId="0" fontId="3" fillId="0" borderId="0" xfId="0" applyFont="1"/>
    <xf numFmtId="164" fontId="0" fillId="0" borderId="0" xfId="1" applyNumberFormat="1" applyFont="1"/>
    <xf numFmtId="0" fontId="4" fillId="0" borderId="0" xfId="0" applyFont="1"/>
    <xf numFmtId="0" fontId="2" fillId="0" borderId="0" xfId="0" applyFont="1"/>
    <xf numFmtId="0" fontId="5" fillId="0" borderId="0" xfId="0" applyFont="1"/>
    <xf numFmtId="0" fontId="0" fillId="0" borderId="0" xfId="0" applyBorder="1"/>
    <xf numFmtId="164" fontId="0" fillId="0" borderId="0" xfId="1" applyNumberFormat="1" applyFont="1" applyBorder="1"/>
    <xf numFmtId="0" fontId="0" fillId="0" borderId="0" xfId="0" applyFill="1" applyBorder="1"/>
    <xf numFmtId="0" fontId="2" fillId="0" borderId="0" xfId="0" applyFont="1" applyBorder="1"/>
    <xf numFmtId="0" fontId="0" fillId="0" borderId="0" xfId="0" applyFill="1"/>
    <xf numFmtId="0" fontId="2" fillId="0" borderId="0" xfId="0" applyFont="1" applyAlignment="1">
      <alignment horizontal="left"/>
    </xf>
    <xf numFmtId="0" fontId="6" fillId="2" borderId="1" xfId="0" applyFont="1" applyFill="1" applyBorder="1" applyProtection="1"/>
    <xf numFmtId="0" fontId="0" fillId="2" borderId="2" xfId="0" applyFill="1" applyBorder="1"/>
    <xf numFmtId="0" fontId="0" fillId="2" borderId="3" xfId="0" applyFill="1" applyBorder="1"/>
    <xf numFmtId="43" fontId="0" fillId="0" borderId="0" xfId="1" applyNumberFormat="1" applyFont="1" applyFill="1" applyBorder="1"/>
    <xf numFmtId="164" fontId="0" fillId="0" borderId="0" xfId="1" applyNumberFormat="1" applyFont="1" applyFill="1" applyBorder="1"/>
    <xf numFmtId="0" fontId="6" fillId="3" borderId="4" xfId="0" applyFont="1" applyFill="1" applyBorder="1"/>
    <xf numFmtId="0" fontId="0" fillId="3" borderId="5" xfId="0" applyFill="1" applyBorder="1"/>
    <xf numFmtId="0" fontId="0" fillId="3" borderId="6" xfId="0" applyFill="1" applyBorder="1"/>
    <xf numFmtId="43" fontId="0" fillId="0" borderId="0" xfId="0" applyNumberFormat="1"/>
    <xf numFmtId="0" fontId="0" fillId="4" borderId="0" xfId="0" applyFill="1"/>
    <xf numFmtId="9" fontId="0" fillId="4" borderId="0" xfId="2" applyFont="1" applyFill="1"/>
    <xf numFmtId="0" fontId="5" fillId="0" borderId="7" xfId="0" applyFont="1" applyBorder="1"/>
    <xf numFmtId="0" fontId="0" fillId="0" borderId="7" xfId="0" applyBorder="1"/>
    <xf numFmtId="2" fontId="1" fillId="4" borderId="0" xfId="0" applyNumberFormat="1" applyFont="1" applyFill="1" applyBorder="1"/>
    <xf numFmtId="0" fontId="0" fillId="0" borderId="7" xfId="0" applyFill="1" applyBorder="1"/>
    <xf numFmtId="0" fontId="2" fillId="0" borderId="7" xfId="0" applyFont="1" applyBorder="1"/>
    <xf numFmtId="43" fontId="2" fillId="0" borderId="0" xfId="1" applyNumberFormat="1" applyFont="1" applyFill="1" applyBorder="1"/>
    <xf numFmtId="0" fontId="0" fillId="0" borderId="0" xfId="0" applyBorder="1" applyAlignment="1">
      <alignment horizontal="left"/>
    </xf>
    <xf numFmtId="0" fontId="0" fillId="0" borderId="0" xfId="0" applyBorder="1" applyAlignment="1">
      <alignment horizontal="left" indent="1"/>
    </xf>
    <xf numFmtId="0" fontId="0" fillId="0" borderId="8" xfId="0" applyBorder="1" applyAlignment="1">
      <alignment horizontal="left"/>
    </xf>
    <xf numFmtId="0" fontId="0" fillId="0" borderId="8" xfId="0" applyBorder="1"/>
    <xf numFmtId="43" fontId="0" fillId="5" borderId="8" xfId="1" applyNumberFormat="1" applyFont="1" applyFill="1" applyBorder="1"/>
    <xf numFmtId="0" fontId="0" fillId="0" borderId="9" xfId="0" applyBorder="1" applyAlignment="1">
      <alignment horizontal="left"/>
    </xf>
    <xf numFmtId="0" fontId="0" fillId="0" borderId="9" xfId="0" applyBorder="1"/>
    <xf numFmtId="43" fontId="0" fillId="5" borderId="9" xfId="1" applyNumberFormat="1" applyFont="1" applyFill="1" applyBorder="1"/>
    <xf numFmtId="0" fontId="5" fillId="0" borderId="8" xfId="0" applyFont="1" applyBorder="1"/>
    <xf numFmtId="0" fontId="5" fillId="0" borderId="9" xfId="0" applyFont="1" applyBorder="1"/>
    <xf numFmtId="0" fontId="2" fillId="0" borderId="8" xfId="0" applyFont="1" applyBorder="1"/>
    <xf numFmtId="43" fontId="2" fillId="0" borderId="8" xfId="1" applyNumberFormat="1" applyFont="1" applyFill="1" applyBorder="1"/>
    <xf numFmtId="0" fontId="9" fillId="0" borderId="0" xfId="0" applyFont="1"/>
    <xf numFmtId="0" fontId="0" fillId="5" borderId="0" xfId="0" applyFill="1" applyAlignment="1">
      <alignment horizontal="center"/>
    </xf>
    <xf numFmtId="43" fontId="2" fillId="0" borderId="8" xfId="0" applyNumberFormat="1" applyFont="1" applyBorder="1"/>
    <xf numFmtId="43" fontId="0" fillId="0" borderId="9" xfId="0" applyNumberFormat="1" applyBorder="1"/>
    <xf numFmtId="0" fontId="6" fillId="0" borderId="8" xfId="0" applyFont="1" applyBorder="1"/>
    <xf numFmtId="0" fontId="6" fillId="6" borderId="4" xfId="0" applyFont="1" applyFill="1" applyBorder="1"/>
    <xf numFmtId="0" fontId="7" fillId="6" borderId="5" xfId="0" applyFont="1" applyFill="1" applyBorder="1"/>
    <xf numFmtId="4" fontId="0" fillId="5" borderId="8" xfId="0" applyNumberFormat="1" applyFill="1" applyBorder="1"/>
    <xf numFmtId="164" fontId="0" fillId="5" borderId="8" xfId="1" applyNumberFormat="1" applyFont="1" applyFill="1" applyBorder="1"/>
    <xf numFmtId="0" fontId="11" fillId="0" borderId="7" xfId="0" applyFont="1" applyBorder="1" applyAlignment="1">
      <alignment horizontal="center"/>
    </xf>
    <xf numFmtId="164" fontId="10" fillId="0" borderId="0" xfId="1" applyNumberFormat="1" applyFont="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164" fontId="10" fillId="0" borderId="0" xfId="1" applyNumberFormat="1" applyFont="1" applyBorder="1" applyAlignment="1">
      <alignment horizontal="center"/>
    </xf>
    <xf numFmtId="0" fontId="12" fillId="0" borderId="0" xfId="0" applyFont="1"/>
    <xf numFmtId="0" fontId="2" fillId="0" borderId="7" xfId="0" applyFont="1" applyFill="1" applyBorder="1"/>
    <xf numFmtId="0" fontId="2" fillId="0" borderId="0" xfId="0" applyFont="1" applyFill="1" applyBorder="1"/>
    <xf numFmtId="0" fontId="7" fillId="0" borderId="10" xfId="0" applyFont="1" applyFill="1" applyBorder="1"/>
    <xf numFmtId="0" fontId="0" fillId="7" borderId="0" xfId="0" applyFill="1" applyAlignment="1" applyProtection="1">
      <alignment horizontal="center"/>
      <protection locked="0"/>
    </xf>
    <xf numFmtId="43" fontId="0" fillId="7" borderId="8" xfId="1" applyNumberFormat="1" applyFont="1" applyFill="1" applyBorder="1" applyProtection="1">
      <protection locked="0"/>
    </xf>
    <xf numFmtId="43" fontId="0" fillId="7" borderId="9" xfId="1" applyNumberFormat="1" applyFont="1" applyFill="1" applyBorder="1" applyProtection="1">
      <protection locked="0"/>
    </xf>
    <xf numFmtId="0" fontId="0" fillId="7" borderId="8" xfId="0" applyFill="1" applyBorder="1" applyProtection="1">
      <protection locked="0"/>
    </xf>
    <xf numFmtId="2" fontId="0" fillId="7" borderId="8" xfId="0" applyNumberFormat="1" applyFill="1" applyBorder="1" applyProtection="1">
      <protection locked="0"/>
    </xf>
    <xf numFmtId="0" fontId="6" fillId="0" borderId="0" xfId="0" applyFont="1" applyBorder="1"/>
    <xf numFmtId="0" fontId="7" fillId="0" borderId="0" xfId="0" applyFont="1"/>
    <xf numFmtId="43" fontId="2" fillId="5" borderId="8" xfId="1" applyNumberFormat="1" applyFont="1" applyFill="1" applyBorder="1"/>
    <xf numFmtId="43" fontId="0" fillId="4" borderId="9" xfId="0" applyNumberFormat="1" applyFill="1" applyBorder="1" applyProtection="1">
      <protection locked="0"/>
    </xf>
    <xf numFmtId="9" fontId="6" fillId="4" borderId="6" xfId="2" applyFont="1" applyFill="1" applyBorder="1" applyProtection="1">
      <protection locked="0"/>
    </xf>
    <xf numFmtId="0" fontId="0" fillId="0" borderId="0" xfId="0" quotePrefix="1"/>
    <xf numFmtId="0" fontId="5" fillId="0" borderId="9" xfId="0" applyFont="1" applyBorder="1" applyAlignment="1">
      <alignment horizontal="left"/>
    </xf>
    <xf numFmtId="43" fontId="5" fillId="7" borderId="9" xfId="1" applyNumberFormat="1" applyFont="1" applyFill="1" applyBorder="1" applyProtection="1">
      <protection locked="0"/>
    </xf>
    <xf numFmtId="0" fontId="5" fillId="0" borderId="8" xfId="0" applyFont="1" applyBorder="1" applyAlignment="1">
      <alignment horizontal="left"/>
    </xf>
    <xf numFmtId="0" fontId="5" fillId="0" borderId="0" xfId="0" applyFont="1" applyBorder="1"/>
    <xf numFmtId="165" fontId="9" fillId="0" borderId="8" xfId="0" applyNumberFormat="1" applyFont="1" applyBorder="1"/>
    <xf numFmtId="166" fontId="0" fillId="4" borderId="0" xfId="2" applyNumberFormat="1" applyFont="1" applyFill="1"/>
    <xf numFmtId="166" fontId="0" fillId="5" borderId="0" xfId="2" applyNumberFormat="1" applyFont="1" applyFill="1" applyAlignment="1">
      <alignment horizontal="center"/>
    </xf>
    <xf numFmtId="0" fontId="0" fillId="7" borderId="8" xfId="0" applyFill="1" applyBorder="1" applyAlignment="1" applyProtection="1">
      <alignment horizontal="left"/>
      <protection locked="0"/>
    </xf>
    <xf numFmtId="166" fontId="6" fillId="0" borderId="8" xfId="2" applyNumberFormat="1" applyFont="1" applyBorder="1"/>
    <xf numFmtId="0" fontId="5" fillId="0" borderId="0" xfId="0" applyFont="1" applyAlignment="1">
      <alignment horizontal="left" indent="1"/>
    </xf>
    <xf numFmtId="0" fontId="2" fillId="0" borderId="0" xfId="0" applyFont="1" applyAlignment="1">
      <alignment horizontal="center"/>
    </xf>
    <xf numFmtId="43" fontId="2" fillId="0" borderId="7" xfId="1" applyNumberFormat="1" applyFont="1" applyFill="1" applyBorder="1"/>
    <xf numFmtId="164" fontId="2" fillId="0" borderId="7" xfId="1" applyNumberFormat="1" applyFont="1" applyBorder="1" applyAlignment="1">
      <alignment horizontal="center"/>
    </xf>
    <xf numFmtId="0" fontId="2" fillId="0" borderId="7" xfId="0" applyFont="1" applyBorder="1" applyAlignment="1">
      <alignment horizontal="center"/>
    </xf>
    <xf numFmtId="0" fontId="0" fillId="0" borderId="10" xfId="0" applyFill="1" applyBorder="1"/>
    <xf numFmtId="0" fontId="0" fillId="0" borderId="10" xfId="0" applyBorder="1"/>
    <xf numFmtId="0" fontId="2" fillId="0" borderId="0" xfId="0" applyFont="1" applyBorder="1" applyAlignment="1">
      <alignment horizontal="center"/>
    </xf>
    <xf numFmtId="0" fontId="11" fillId="0" borderId="0" xfId="0" applyFont="1" applyBorder="1" applyAlignment="1">
      <alignment horizontal="center"/>
    </xf>
    <xf numFmtId="164" fontId="2" fillId="0" borderId="0" xfId="1" applyNumberFormat="1" applyFont="1" applyBorder="1" applyAlignment="1">
      <alignment horizontal="center"/>
    </xf>
    <xf numFmtId="0" fontId="5" fillId="0" borderId="8" xfId="0" applyFont="1" applyBorder="1" applyAlignment="1">
      <alignment horizontal="left" indent="2"/>
    </xf>
    <xf numFmtId="0" fontId="0" fillId="0" borderId="8" xfId="0" applyBorder="1" applyAlignment="1">
      <alignment horizontal="left" indent="2"/>
    </xf>
    <xf numFmtId="0" fontId="0" fillId="0" borderId="9" xfId="0" applyBorder="1" applyAlignment="1">
      <alignment horizontal="left" indent="2"/>
    </xf>
    <xf numFmtId="0" fontId="5" fillId="0" borderId="9" xfId="0" applyFont="1" applyBorder="1" applyAlignment="1">
      <alignment horizontal="left" indent="2"/>
    </xf>
    <xf numFmtId="43" fontId="0" fillId="0" borderId="9" xfId="1" applyNumberFormat="1" applyFont="1" applyFill="1" applyBorder="1" applyProtection="1">
      <protection locked="0"/>
    </xf>
    <xf numFmtId="43" fontId="0" fillId="0" borderId="8" xfId="1" applyNumberFormat="1" applyFont="1" applyFill="1" applyBorder="1"/>
    <xf numFmtId="43" fontId="5" fillId="7" borderId="8" xfId="1" applyNumberFormat="1" applyFont="1" applyFill="1" applyBorder="1" applyProtection="1">
      <protection locked="0"/>
    </xf>
    <xf numFmtId="0" fontId="0" fillId="0" borderId="7" xfId="0" applyBorder="1" applyAlignment="1">
      <alignment horizontal="left"/>
    </xf>
    <xf numFmtId="0" fontId="10" fillId="0" borderId="7" xfId="0" applyFont="1" applyBorder="1" applyAlignment="1">
      <alignment horizontal="center"/>
    </xf>
    <xf numFmtId="164" fontId="0" fillId="0" borderId="7" xfId="1" applyNumberFormat="1" applyFont="1" applyBorder="1"/>
    <xf numFmtId="0" fontId="0" fillId="0" borderId="18" xfId="0" applyFill="1" applyBorder="1"/>
    <xf numFmtId="0" fontId="0" fillId="0" borderId="18" xfId="0" applyBorder="1"/>
    <xf numFmtId="0" fontId="12" fillId="0" borderId="0" xfId="0" applyFont="1" applyAlignment="1">
      <alignment horizontal="left"/>
    </xf>
    <xf numFmtId="0" fontId="5" fillId="0" borderId="7" xfId="0" applyFont="1" applyFill="1" applyBorder="1"/>
    <xf numFmtId="0" fontId="5" fillId="0" borderId="18" xfId="0" applyFont="1" applyFill="1" applyBorder="1"/>
    <xf numFmtId="0" fontId="5" fillId="0" borderId="18" xfId="0" applyFont="1" applyBorder="1"/>
    <xf numFmtId="164" fontId="0" fillId="0" borderId="10" xfId="1" applyNumberFormat="1" applyFont="1" applyFill="1" applyBorder="1"/>
    <xf numFmtId="43" fontId="2" fillId="8" borderId="7" xfId="1" applyNumberFormat="1" applyFont="1" applyFill="1" applyBorder="1"/>
    <xf numFmtId="0" fontId="0" fillId="0" borderId="0" xfId="0" applyFill="1" applyBorder="1" applyAlignment="1" applyProtection="1">
      <alignment vertical="top"/>
      <protection locked="0"/>
    </xf>
    <xf numFmtId="0" fontId="0" fillId="0" borderId="14" xfId="0" applyFill="1" applyBorder="1" applyAlignment="1" applyProtection="1">
      <alignment vertical="top"/>
      <protection locked="0"/>
    </xf>
    <xf numFmtId="9" fontId="0" fillId="7" borderId="0" xfId="2" applyFont="1" applyFill="1" applyAlignment="1" applyProtection="1">
      <protection locked="0"/>
    </xf>
    <xf numFmtId="43" fontId="0" fillId="7" borderId="0" xfId="1" applyNumberFormat="1" applyFont="1" applyFill="1" applyBorder="1" applyAlignment="1" applyProtection="1">
      <protection locked="0"/>
    </xf>
    <xf numFmtId="43" fontId="5" fillId="8" borderId="8" xfId="1" applyNumberFormat="1" applyFont="1" applyFill="1" applyBorder="1"/>
    <xf numFmtId="43" fontId="2" fillId="8" borderId="8" xfId="1" applyNumberFormat="1" applyFont="1" applyFill="1" applyBorder="1"/>
    <xf numFmtId="0" fontId="14" fillId="9" borderId="0" xfId="0" applyFont="1" applyFill="1"/>
    <xf numFmtId="0" fontId="15" fillId="9" borderId="0" xfId="0" applyFont="1" applyFill="1"/>
    <xf numFmtId="0" fontId="16" fillId="9" borderId="0" xfId="0" applyFont="1" applyFill="1" applyAlignment="1">
      <alignment horizontal="center"/>
    </xf>
    <xf numFmtId="0" fontId="14" fillId="9" borderId="0" xfId="0" applyFont="1" applyFill="1" applyAlignment="1"/>
    <xf numFmtId="0" fontId="15" fillId="9" borderId="0" xfId="0" applyFont="1" applyFill="1" applyBorder="1"/>
    <xf numFmtId="0" fontId="15" fillId="9" borderId="10" xfId="0" applyFont="1" applyFill="1" applyBorder="1"/>
    <xf numFmtId="43" fontId="0" fillId="0" borderId="8" xfId="1" applyNumberFormat="1" applyFont="1" applyFill="1" applyBorder="1" applyProtection="1">
      <protection locked="0"/>
    </xf>
    <xf numFmtId="0" fontId="15" fillId="9" borderId="19" xfId="0" applyFont="1" applyFill="1" applyBorder="1"/>
    <xf numFmtId="0" fontId="0" fillId="0" borderId="19" xfId="0" applyBorder="1"/>
    <xf numFmtId="0" fontId="0" fillId="0" borderId="20" xfId="0" applyBorder="1"/>
    <xf numFmtId="0" fontId="0" fillId="0" borderId="19" xfId="0" applyFill="1" applyBorder="1"/>
    <xf numFmtId="0" fontId="0" fillId="0" borderId="20" xfId="0" applyFill="1" applyBorder="1"/>
    <xf numFmtId="164" fontId="10" fillId="0" borderId="9" xfId="1" applyNumberFormat="1" applyFont="1" applyBorder="1" applyAlignment="1">
      <alignment horizontal="center"/>
    </xf>
    <xf numFmtId="0" fontId="5" fillId="0" borderId="0" xfId="0" quotePrefix="1" applyFont="1" applyAlignment="1">
      <alignment horizontal="right"/>
    </xf>
    <xf numFmtId="0" fontId="2" fillId="0" borderId="7" xfId="1" applyNumberFormat="1" applyFont="1" applyBorder="1" applyAlignment="1">
      <alignment horizontal="center"/>
    </xf>
    <xf numFmtId="0" fontId="17" fillId="0" borderId="0" xfId="0" applyFont="1" applyAlignment="1">
      <alignment horizontal="left" vertical="center"/>
    </xf>
    <xf numFmtId="0" fontId="19" fillId="0" borderId="0" xfId="0" applyFont="1" applyAlignment="1">
      <alignment horizontal="left" vertical="center"/>
    </xf>
    <xf numFmtId="0" fontId="10" fillId="0" borderId="0" xfId="0" applyFont="1"/>
    <xf numFmtId="166" fontId="6" fillId="10" borderId="8" xfId="2" applyNumberFormat="1" applyFont="1" applyFill="1" applyBorder="1"/>
    <xf numFmtId="0" fontId="2" fillId="0" borderId="9" xfId="0" applyFont="1" applyBorder="1"/>
    <xf numFmtId="43" fontId="2" fillId="8" borderId="9" xfId="1" applyNumberFormat="1" applyFont="1" applyFill="1" applyBorder="1"/>
    <xf numFmtId="0" fontId="11" fillId="11" borderId="0" xfId="0" applyFont="1" applyFill="1" applyBorder="1" applyAlignment="1">
      <alignment horizontal="center"/>
    </xf>
    <xf numFmtId="0" fontId="9" fillId="0" borderId="0" xfId="0" applyFont="1" applyAlignment="1">
      <alignment horizontal="right"/>
    </xf>
    <xf numFmtId="166" fontId="9" fillId="0" borderId="0" xfId="2" quotePrefix="1" applyNumberFormat="1" applyFont="1"/>
    <xf numFmtId="0" fontId="2" fillId="0" borderId="0" xfId="0" applyFont="1" applyProtection="1"/>
    <xf numFmtId="0" fontId="5" fillId="0" borderId="9" xfId="0" applyFont="1" applyBorder="1" applyAlignment="1" applyProtection="1">
      <alignment horizontal="left"/>
    </xf>
    <xf numFmtId="0" fontId="0" fillId="0" borderId="9" xfId="0" applyBorder="1" applyAlignment="1" applyProtection="1">
      <alignment horizontal="left"/>
    </xf>
    <xf numFmtId="0" fontId="10" fillId="0" borderId="9" xfId="0" applyFont="1" applyBorder="1" applyAlignment="1" applyProtection="1">
      <alignment horizontal="center"/>
    </xf>
    <xf numFmtId="43" fontId="0" fillId="0" borderId="9" xfId="1" applyNumberFormat="1" applyFont="1" applyFill="1" applyBorder="1" applyProtection="1"/>
    <xf numFmtId="0" fontId="0" fillId="0" borderId="0" xfId="0" applyFill="1" applyProtection="1"/>
    <xf numFmtId="43" fontId="0" fillId="0" borderId="8" xfId="1" applyNumberFormat="1" applyFont="1" applyFill="1" applyBorder="1" applyProtection="1"/>
    <xf numFmtId="0" fontId="0" fillId="0" borderId="10" xfId="0" applyFill="1" applyBorder="1" applyProtection="1"/>
    <xf numFmtId="0" fontId="0" fillId="0" borderId="0" xfId="0" applyFill="1" applyBorder="1" applyProtection="1"/>
    <xf numFmtId="0" fontId="2" fillId="0" borderId="0" xfId="0" applyFont="1" applyBorder="1" applyProtection="1"/>
    <xf numFmtId="0" fontId="0" fillId="0" borderId="0" xfId="0" applyBorder="1" applyProtection="1"/>
    <xf numFmtId="0" fontId="0" fillId="0" borderId="0" xfId="0" applyProtection="1"/>
    <xf numFmtId="43" fontId="9" fillId="0" borderId="0" xfId="1" applyNumberFormat="1" applyFont="1" applyBorder="1"/>
    <xf numFmtId="43" fontId="9" fillId="0" borderId="0" xfId="0" applyNumberFormat="1" applyFont="1" applyBorder="1"/>
    <xf numFmtId="43" fontId="5" fillId="5" borderId="8" xfId="1" applyNumberFormat="1" applyFont="1" applyFill="1" applyBorder="1"/>
    <xf numFmtId="164" fontId="2" fillId="0" borderId="8" xfId="1" applyNumberFormat="1" applyFont="1" applyFill="1" applyBorder="1"/>
    <xf numFmtId="164" fontId="0" fillId="0" borderId="8" xfId="1" applyNumberFormat="1" applyFont="1" applyFill="1" applyBorder="1"/>
    <xf numFmtId="0" fontId="5" fillId="7" borderId="8" xfId="0" applyFont="1" applyFill="1" applyBorder="1" applyAlignment="1" applyProtection="1">
      <alignment horizontal="left"/>
      <protection locked="0"/>
    </xf>
    <xf numFmtId="166" fontId="9" fillId="0" borderId="0" xfId="2" applyNumberFormat="1" applyFont="1" applyFill="1" applyAlignment="1">
      <alignment horizontal="left"/>
    </xf>
    <xf numFmtId="0" fontId="1" fillId="0" borderId="0" xfId="3"/>
    <xf numFmtId="9" fontId="1" fillId="4" borderId="0" xfId="2" applyFont="1" applyFill="1"/>
    <xf numFmtId="166" fontId="1" fillId="4" borderId="0" xfId="2" applyNumberFormat="1" applyFont="1" applyFill="1"/>
    <xf numFmtId="0" fontId="1" fillId="0" borderId="9" xfId="3" applyBorder="1" applyAlignment="1">
      <alignment horizontal="left"/>
    </xf>
    <xf numFmtId="0" fontId="10" fillId="0" borderId="9" xfId="3" applyFont="1" applyBorder="1" applyAlignment="1">
      <alignment horizontal="center"/>
    </xf>
    <xf numFmtId="0" fontId="1" fillId="0" borderId="9" xfId="3" applyBorder="1" applyAlignment="1">
      <alignment horizontal="right"/>
    </xf>
    <xf numFmtId="167" fontId="9" fillId="0" borderId="9" xfId="3" applyNumberFormat="1" applyFont="1" applyBorder="1"/>
    <xf numFmtId="164" fontId="1" fillId="5" borderId="9" xfId="4" applyNumberFormat="1" applyFont="1" applyFill="1" applyBorder="1"/>
    <xf numFmtId="0" fontId="0" fillId="0" borderId="14" xfId="0" applyFill="1" applyBorder="1" applyAlignment="1" applyProtection="1">
      <alignment vertical="top" wrapText="1"/>
    </xf>
    <xf numFmtId="0" fontId="0" fillId="0" borderId="0" xfId="0" applyFill="1" applyBorder="1" applyAlignment="1" applyProtection="1">
      <alignment vertical="top" wrapText="1"/>
    </xf>
    <xf numFmtId="2" fontId="0" fillId="8" borderId="8" xfId="0" applyNumberFormat="1" applyFill="1" applyBorder="1" applyProtection="1"/>
    <xf numFmtId="0" fontId="20" fillId="0" borderId="0" xfId="0" applyFont="1"/>
    <xf numFmtId="0" fontId="14" fillId="9" borderId="0" xfId="0" applyFont="1" applyFill="1" applyAlignment="1">
      <alignment horizontal="center"/>
    </xf>
    <xf numFmtId="0" fontId="5" fillId="7" borderId="8" xfId="0" applyFont="1" applyFill="1" applyBorder="1" applyAlignment="1" applyProtection="1">
      <alignment horizontal="left"/>
      <protection locked="0"/>
    </xf>
    <xf numFmtId="0" fontId="0" fillId="7" borderId="8" xfId="0" applyFill="1" applyBorder="1" applyAlignment="1" applyProtection="1">
      <alignment horizontal="left"/>
      <protection locked="0"/>
    </xf>
    <xf numFmtId="0" fontId="5" fillId="7" borderId="11" xfId="0" applyFont="1" applyFill="1" applyBorder="1" applyAlignment="1" applyProtection="1">
      <alignment horizontal="left" vertical="top" wrapText="1"/>
      <protection locked="0"/>
    </xf>
    <xf numFmtId="0" fontId="0" fillId="7" borderId="12" xfId="0" applyFill="1" applyBorder="1" applyAlignment="1" applyProtection="1">
      <alignment horizontal="left" vertical="top"/>
      <protection locked="0"/>
    </xf>
    <xf numFmtId="0" fontId="0" fillId="7" borderId="13" xfId="0" applyFill="1" applyBorder="1" applyAlignment="1" applyProtection="1">
      <alignment horizontal="left" vertical="top"/>
      <protection locked="0"/>
    </xf>
    <xf numFmtId="0" fontId="0" fillId="7" borderId="14"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15" xfId="0" applyFill="1" applyBorder="1" applyAlignment="1" applyProtection="1">
      <alignment horizontal="left" vertical="top"/>
      <protection locked="0"/>
    </xf>
    <xf numFmtId="0" fontId="0" fillId="7" borderId="16" xfId="0" applyFill="1" applyBorder="1" applyAlignment="1" applyProtection="1">
      <alignment horizontal="left" vertical="top"/>
      <protection locked="0"/>
    </xf>
    <xf numFmtId="0" fontId="0" fillId="7" borderId="8" xfId="0" applyFill="1" applyBorder="1" applyAlignment="1" applyProtection="1">
      <alignment horizontal="left" vertical="top"/>
      <protection locked="0"/>
    </xf>
    <xf numFmtId="0" fontId="0" fillId="7" borderId="17" xfId="0" applyFill="1" applyBorder="1" applyAlignment="1" applyProtection="1">
      <alignment horizontal="left" vertical="top"/>
      <protection locked="0"/>
    </xf>
    <xf numFmtId="0" fontId="5" fillId="7" borderId="0" xfId="0" applyFont="1" applyFill="1" applyAlignment="1" applyProtection="1">
      <alignment horizontal="left"/>
      <protection locked="0"/>
    </xf>
    <xf numFmtId="0" fontId="14" fillId="9" borderId="0" xfId="0" applyFont="1" applyFill="1" applyBorder="1" applyAlignment="1">
      <alignment horizontal="center"/>
    </xf>
    <xf numFmtId="0" fontId="0" fillId="7" borderId="12" xfId="0" applyFill="1" applyBorder="1" applyAlignment="1" applyProtection="1">
      <alignment horizontal="left" vertical="top" wrapText="1"/>
      <protection locked="0"/>
    </xf>
    <xf numFmtId="0" fontId="0" fillId="7" borderId="13" xfId="0" applyFill="1" applyBorder="1" applyAlignment="1" applyProtection="1">
      <alignment horizontal="left" vertical="top" wrapText="1"/>
      <protection locked="0"/>
    </xf>
    <xf numFmtId="0" fontId="0" fillId="7" borderId="14"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5" xfId="0" applyFill="1" applyBorder="1" applyAlignment="1" applyProtection="1">
      <alignment horizontal="left" vertical="top" wrapText="1"/>
      <protection locked="0"/>
    </xf>
    <xf numFmtId="0" fontId="0" fillId="7" borderId="16" xfId="0" applyFill="1" applyBorder="1" applyAlignment="1" applyProtection="1">
      <alignment horizontal="left" vertical="top" wrapText="1"/>
      <protection locked="0"/>
    </xf>
    <xf numFmtId="0" fontId="0" fillId="7" borderId="8" xfId="0" applyFill="1" applyBorder="1" applyAlignment="1" applyProtection="1">
      <alignment horizontal="left" vertical="top" wrapText="1"/>
      <protection locked="0"/>
    </xf>
    <xf numFmtId="0" fontId="0" fillId="7" borderId="17" xfId="0" applyFill="1" applyBorder="1" applyAlignment="1" applyProtection="1">
      <alignment horizontal="left" vertical="top" wrapText="1"/>
      <protection locked="0"/>
    </xf>
    <xf numFmtId="0" fontId="0" fillId="5" borderId="0" xfId="0" applyFill="1" applyAlignment="1">
      <alignment horizontal="right"/>
    </xf>
    <xf numFmtId="43" fontId="0" fillId="5" borderId="0" xfId="1" applyNumberFormat="1" applyFont="1" applyFill="1" applyBorder="1" applyAlignment="1">
      <alignment horizontal="center"/>
    </xf>
    <xf numFmtId="9" fontId="0" fillId="5" borderId="0" xfId="2" applyFont="1" applyFill="1" applyAlignment="1">
      <alignment horizontal="right"/>
    </xf>
    <xf numFmtId="0" fontId="5" fillId="4" borderId="11" xfId="0" quotePrefix="1" applyFont="1"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cellXfs>
  <cellStyles count="5">
    <cellStyle name="Komma" xfId="1" builtinId="3"/>
    <cellStyle name="Komma 2" xfId="4"/>
    <cellStyle name="Prozent" xfId="2" builtinId="5"/>
    <cellStyle name="Standard" xfId="0" builtinId="0"/>
    <cellStyle name="Standard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EAEAEA"/>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86"/>
  <sheetViews>
    <sheetView showGridLines="0" tabSelected="1" topLeftCell="A9" zoomScaleNormal="100" workbookViewId="0">
      <selection activeCell="C13" sqref="C13:G13"/>
    </sheetView>
  </sheetViews>
  <sheetFormatPr baseColWidth="10" defaultRowHeight="12.75" x14ac:dyDescent="0.2"/>
  <cols>
    <col min="1" max="1" width="3.42578125" customWidth="1"/>
    <col min="2" max="2" width="14.85546875" customWidth="1"/>
    <col min="3" max="3" width="10.140625" customWidth="1"/>
    <col min="4" max="4" width="6.42578125" customWidth="1"/>
    <col min="5" max="5" width="8.28515625" customWidth="1"/>
    <col min="6" max="6" width="4.85546875" customWidth="1"/>
    <col min="7" max="7" width="13.7109375" customWidth="1"/>
    <col min="8" max="8" width="1.7109375" customWidth="1"/>
    <col min="9" max="9" width="13.7109375" customWidth="1"/>
    <col min="10" max="11" width="1.7109375" customWidth="1"/>
    <col min="12" max="12" width="13.7109375" customWidth="1"/>
    <col min="13" max="13" width="1.7109375" customWidth="1"/>
    <col min="14" max="14" width="13.7109375" customWidth="1"/>
    <col min="15" max="16" width="1.7109375" customWidth="1"/>
    <col min="17" max="17" width="13.7109375" customWidth="1"/>
    <col min="18" max="18" width="1.7109375" customWidth="1"/>
    <col min="19" max="19" width="13.7109375" customWidth="1"/>
    <col min="20" max="21" width="1.7109375" customWidth="1"/>
    <col min="22" max="22" width="13.7109375" customWidth="1"/>
    <col min="23" max="23" width="1.7109375" customWidth="1"/>
    <col min="24" max="24" width="13.7109375" customWidth="1"/>
    <col min="25" max="25" width="2.7109375" customWidth="1"/>
    <col min="26" max="26" width="18.85546875" customWidth="1"/>
    <col min="27" max="27" width="17.28515625" bestFit="1" customWidth="1"/>
    <col min="28" max="28" width="7" customWidth="1"/>
  </cols>
  <sheetData>
    <row r="1" spans="1:25" hidden="1" x14ac:dyDescent="0.2">
      <c r="B1" t="s">
        <v>2</v>
      </c>
      <c r="C1" t="s">
        <v>23</v>
      </c>
      <c r="D1" s="5" t="s">
        <v>96</v>
      </c>
      <c r="E1" s="5" t="s">
        <v>96</v>
      </c>
      <c r="F1" s="5" t="s">
        <v>65</v>
      </c>
      <c r="G1" s="5" t="s">
        <v>109</v>
      </c>
      <c r="H1" s="158"/>
      <c r="I1" s="158" t="s">
        <v>132</v>
      </c>
    </row>
    <row r="2" spans="1:25" hidden="1" x14ac:dyDescent="0.2">
      <c r="D2" s="5" t="s">
        <v>94</v>
      </c>
      <c r="E2" s="5" t="s">
        <v>95</v>
      </c>
      <c r="F2" s="5"/>
      <c r="G2" s="5" t="s">
        <v>94</v>
      </c>
      <c r="H2" s="158"/>
      <c r="I2" s="158"/>
    </row>
    <row r="3" spans="1:25" hidden="1" x14ac:dyDescent="0.2">
      <c r="B3" s="21" t="s">
        <v>24</v>
      </c>
      <c r="C3" s="22" t="s">
        <v>25</v>
      </c>
      <c r="D3" s="21"/>
      <c r="E3" s="21"/>
      <c r="F3" s="21"/>
      <c r="G3" s="21"/>
      <c r="H3" s="159"/>
      <c r="I3" s="159"/>
    </row>
    <row r="4" spans="1:25" hidden="1" x14ac:dyDescent="0.2">
      <c r="B4" s="21">
        <v>2022</v>
      </c>
      <c r="C4" s="77">
        <v>0.19900000000000001</v>
      </c>
      <c r="D4" s="25">
        <v>89</v>
      </c>
      <c r="E4" s="21">
        <v>109.61</v>
      </c>
      <c r="F4" s="21">
        <v>39.200000000000003</v>
      </c>
      <c r="G4" s="21">
        <v>1.72</v>
      </c>
      <c r="H4" s="160"/>
      <c r="I4" s="160">
        <v>0.02</v>
      </c>
    </row>
    <row r="5" spans="1:25" hidden="1" x14ac:dyDescent="0.2">
      <c r="B5" s="21">
        <v>2023</v>
      </c>
      <c r="C5" s="77">
        <v>0.19800000000000001</v>
      </c>
      <c r="D5" s="25">
        <v>90.19</v>
      </c>
      <c r="E5" s="21">
        <v>110.84</v>
      </c>
      <c r="F5" s="21">
        <v>39.200000000000003</v>
      </c>
      <c r="G5" s="21">
        <v>1.72</v>
      </c>
      <c r="H5" s="160"/>
      <c r="I5" s="160">
        <v>0.02</v>
      </c>
    </row>
    <row r="6" spans="1:25" hidden="1" x14ac:dyDescent="0.2">
      <c r="B6" s="21"/>
      <c r="C6" s="77"/>
      <c r="D6" s="25"/>
      <c r="E6" s="21"/>
      <c r="F6" s="21"/>
      <c r="G6" s="21"/>
      <c r="H6" s="160"/>
      <c r="I6" s="160"/>
    </row>
    <row r="7" spans="1:25" hidden="1" x14ac:dyDescent="0.2">
      <c r="B7" s="21"/>
      <c r="C7" s="77"/>
      <c r="D7" s="25"/>
      <c r="E7" s="21"/>
      <c r="F7" s="21"/>
      <c r="G7" s="21"/>
      <c r="H7" s="160"/>
      <c r="I7" s="160"/>
    </row>
    <row r="8" spans="1:25" hidden="1" x14ac:dyDescent="0.2">
      <c r="B8" s="21"/>
      <c r="C8" s="22"/>
      <c r="D8" s="21"/>
      <c r="E8" s="21"/>
      <c r="F8" s="21"/>
      <c r="G8" s="21"/>
      <c r="H8" s="159"/>
      <c r="I8" s="159"/>
    </row>
    <row r="9" spans="1:25" ht="19.5" x14ac:dyDescent="0.3">
      <c r="A9" s="1" t="s">
        <v>106</v>
      </c>
    </row>
    <row r="10" spans="1:25" x14ac:dyDescent="0.2">
      <c r="A10" s="57" t="s">
        <v>135</v>
      </c>
    </row>
    <row r="12" spans="1:25" ht="6" customHeight="1" x14ac:dyDescent="0.2"/>
    <row r="13" spans="1:25" ht="13.5" x14ac:dyDescent="0.2">
      <c r="A13" s="4" t="s">
        <v>1</v>
      </c>
      <c r="C13" s="182"/>
      <c r="D13" s="182"/>
      <c r="E13" s="182"/>
      <c r="F13" s="182"/>
      <c r="G13" s="182"/>
      <c r="I13" s="4" t="s">
        <v>2</v>
      </c>
      <c r="L13" s="61">
        <v>2023</v>
      </c>
      <c r="Q13" t="s">
        <v>48</v>
      </c>
      <c r="S13" s="130" t="s">
        <v>124</v>
      </c>
      <c r="Y13" s="131" t="s">
        <v>116</v>
      </c>
    </row>
    <row r="14" spans="1:25" ht="13.5" x14ac:dyDescent="0.2">
      <c r="T14" s="130"/>
      <c r="U14" s="130"/>
      <c r="Y14" s="131" t="s">
        <v>117</v>
      </c>
    </row>
    <row r="15" spans="1:25" ht="13.5" x14ac:dyDescent="0.2">
      <c r="A15" s="4" t="s">
        <v>44</v>
      </c>
      <c r="F15" t="s">
        <v>26</v>
      </c>
      <c r="G15" s="111"/>
      <c r="I15" s="4" t="s">
        <v>23</v>
      </c>
      <c r="L15" s="78">
        <f>VLOOKUP(L13,B3:E8,2,FALSE)</f>
        <v>0.19800000000000001</v>
      </c>
      <c r="T15" s="130"/>
      <c r="U15" s="130"/>
      <c r="Y15" s="131" t="s">
        <v>118</v>
      </c>
    </row>
    <row r="16" spans="1:25" ht="13.5" x14ac:dyDescent="0.2">
      <c r="T16" s="130"/>
      <c r="U16" s="130"/>
      <c r="Y16" s="131" t="s">
        <v>119</v>
      </c>
    </row>
    <row r="17" spans="1:29" x14ac:dyDescent="0.2">
      <c r="F17" t="s">
        <v>27</v>
      </c>
      <c r="G17" s="112"/>
      <c r="S17" s="130" t="s">
        <v>125</v>
      </c>
      <c r="T17" s="130"/>
      <c r="U17" s="130"/>
    </row>
    <row r="18" spans="1:29" x14ac:dyDescent="0.2">
      <c r="F18" s="169" t="s">
        <v>134</v>
      </c>
      <c r="S18" s="130" t="s">
        <v>126</v>
      </c>
    </row>
    <row r="20" spans="1:29" ht="13.5" thickBot="1" x14ac:dyDescent="0.25"/>
    <row r="21" spans="1:29" ht="16.5" thickBot="1" x14ac:dyDescent="0.3">
      <c r="A21" s="12" t="s">
        <v>21</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4"/>
    </row>
    <row r="22" spans="1:29" ht="6" customHeight="1" x14ac:dyDescent="0.2"/>
    <row r="23" spans="1:29" x14ac:dyDescent="0.2">
      <c r="B23" s="37" t="s">
        <v>99</v>
      </c>
      <c r="C23" s="37"/>
      <c r="D23" s="37"/>
      <c r="E23" s="37"/>
      <c r="F23" s="37"/>
      <c r="G23" s="113">
        <f>I87+N87+S87+X87+I101</f>
        <v>0</v>
      </c>
      <c r="L23" s="37" t="s">
        <v>120</v>
      </c>
      <c r="M23" s="37"/>
      <c r="N23" s="37"/>
      <c r="O23" s="37"/>
      <c r="P23" s="37"/>
      <c r="Q23" s="37"/>
      <c r="R23" s="37"/>
      <c r="S23" s="113">
        <f>G17</f>
        <v>0</v>
      </c>
    </row>
    <row r="24" spans="1:29" x14ac:dyDescent="0.2">
      <c r="B24" s="37" t="s">
        <v>78</v>
      </c>
      <c r="C24" s="37"/>
      <c r="D24" s="37"/>
      <c r="E24" s="37"/>
      <c r="F24" s="37"/>
      <c r="G24" s="113">
        <f>-(I118+N118)</f>
        <v>0</v>
      </c>
      <c r="L24" s="37" t="s">
        <v>121</v>
      </c>
      <c r="M24" s="37"/>
      <c r="N24" s="37"/>
      <c r="O24" s="37"/>
      <c r="P24" s="37"/>
      <c r="Q24" s="37"/>
      <c r="R24" s="37"/>
      <c r="S24" s="113">
        <f>S23-G26</f>
        <v>0</v>
      </c>
    </row>
    <row r="25" spans="1:29" ht="6" customHeight="1" x14ac:dyDescent="0.2">
      <c r="S25" s="71"/>
    </row>
    <row r="26" spans="1:29" ht="15.75" x14ac:dyDescent="0.25">
      <c r="B26" s="39" t="s">
        <v>79</v>
      </c>
      <c r="C26" s="32"/>
      <c r="D26" s="32"/>
      <c r="E26" s="32"/>
      <c r="F26" s="32"/>
      <c r="G26" s="114">
        <f>G23+G24</f>
        <v>0</v>
      </c>
      <c r="L26" s="39" t="s">
        <v>122</v>
      </c>
      <c r="M26" s="32"/>
      <c r="N26" s="32"/>
      <c r="O26" s="32"/>
      <c r="P26" s="32"/>
      <c r="Q26" s="39"/>
      <c r="R26" s="32"/>
      <c r="S26" s="133" t="e">
        <f>IF(S23&gt;G26,0,G15/-S23*S24)</f>
        <v>#DIV/0!</v>
      </c>
      <c r="U26" s="132" t="s">
        <v>123</v>
      </c>
    </row>
    <row r="27" spans="1:29" x14ac:dyDescent="0.2">
      <c r="R27" s="137" t="s">
        <v>128</v>
      </c>
      <c r="S27" s="138" t="e">
        <f>G15+S26</f>
        <v>#DIV/0!</v>
      </c>
    </row>
    <row r="29" spans="1:29" ht="15.75" x14ac:dyDescent="0.25">
      <c r="A29" s="17" t="s">
        <v>28</v>
      </c>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9"/>
    </row>
    <row r="30" spans="1:29" x14ac:dyDescent="0.2">
      <c r="B30" s="41" t="s">
        <v>29</v>
      </c>
      <c r="I30" s="10"/>
      <c r="J30" s="10"/>
      <c r="K30" s="10"/>
      <c r="L30" s="10"/>
      <c r="M30" s="10"/>
      <c r="N30" s="10"/>
      <c r="O30" s="10"/>
      <c r="P30" s="10"/>
      <c r="Q30" s="10"/>
      <c r="R30" s="10"/>
      <c r="S30" s="10"/>
      <c r="T30" s="10"/>
      <c r="U30" s="10"/>
      <c r="V30" s="10"/>
      <c r="W30" s="10"/>
      <c r="X30" s="10"/>
      <c r="Y30" s="10"/>
    </row>
    <row r="31" spans="1:29" x14ac:dyDescent="0.2">
      <c r="B31" s="173"/>
      <c r="C31" s="184"/>
      <c r="D31" s="184"/>
      <c r="E31" s="184"/>
      <c r="F31" s="184"/>
      <c r="G31" s="184"/>
      <c r="H31" s="184"/>
      <c r="I31" s="184"/>
      <c r="J31" s="184"/>
      <c r="K31" s="184"/>
      <c r="L31" s="184"/>
      <c r="M31" s="184"/>
      <c r="N31" s="184"/>
      <c r="O31" s="184"/>
      <c r="P31" s="184"/>
      <c r="Q31" s="184"/>
      <c r="R31" s="184"/>
      <c r="S31" s="184"/>
      <c r="T31" s="184"/>
      <c r="U31" s="184"/>
      <c r="V31" s="184"/>
      <c r="W31" s="184"/>
      <c r="X31" s="185"/>
      <c r="Y31" s="166"/>
      <c r="Z31" s="167"/>
      <c r="AA31" s="167"/>
      <c r="AB31" s="167"/>
      <c r="AC31" s="6"/>
    </row>
    <row r="32" spans="1:29" x14ac:dyDescent="0.2">
      <c r="B32" s="186"/>
      <c r="C32" s="187"/>
      <c r="D32" s="187"/>
      <c r="E32" s="187"/>
      <c r="F32" s="187"/>
      <c r="G32" s="187"/>
      <c r="H32" s="187"/>
      <c r="I32" s="187"/>
      <c r="J32" s="187"/>
      <c r="K32" s="187"/>
      <c r="L32" s="187"/>
      <c r="M32" s="187"/>
      <c r="N32" s="187"/>
      <c r="O32" s="187"/>
      <c r="P32" s="187"/>
      <c r="Q32" s="187"/>
      <c r="R32" s="187"/>
      <c r="S32" s="187"/>
      <c r="T32" s="187"/>
      <c r="U32" s="187"/>
      <c r="V32" s="187"/>
      <c r="W32" s="187"/>
      <c r="X32" s="188"/>
      <c r="Y32" s="166"/>
      <c r="Z32" s="167"/>
      <c r="AA32" s="167"/>
      <c r="AB32" s="167"/>
      <c r="AC32" s="6"/>
    </row>
    <row r="33" spans="1:29" x14ac:dyDescent="0.2">
      <c r="B33" s="186"/>
      <c r="C33" s="187"/>
      <c r="D33" s="187"/>
      <c r="E33" s="187"/>
      <c r="F33" s="187"/>
      <c r="G33" s="187"/>
      <c r="H33" s="187"/>
      <c r="I33" s="187"/>
      <c r="J33" s="187"/>
      <c r="K33" s="187"/>
      <c r="L33" s="187"/>
      <c r="M33" s="187"/>
      <c r="N33" s="187"/>
      <c r="O33" s="187"/>
      <c r="P33" s="187"/>
      <c r="Q33" s="187"/>
      <c r="R33" s="187"/>
      <c r="S33" s="187"/>
      <c r="T33" s="187"/>
      <c r="U33" s="187"/>
      <c r="V33" s="187"/>
      <c r="W33" s="187"/>
      <c r="X33" s="188"/>
      <c r="Y33" s="166"/>
      <c r="Z33" s="167"/>
      <c r="AA33" s="167"/>
      <c r="AB33" s="167"/>
      <c r="AC33" s="6"/>
    </row>
    <row r="34" spans="1:29" x14ac:dyDescent="0.2">
      <c r="B34" s="186"/>
      <c r="C34" s="187"/>
      <c r="D34" s="187"/>
      <c r="E34" s="187"/>
      <c r="F34" s="187"/>
      <c r="G34" s="187"/>
      <c r="H34" s="187"/>
      <c r="I34" s="187"/>
      <c r="J34" s="187"/>
      <c r="K34" s="187"/>
      <c r="L34" s="187"/>
      <c r="M34" s="187"/>
      <c r="N34" s="187"/>
      <c r="O34" s="187"/>
      <c r="P34" s="187"/>
      <c r="Q34" s="187"/>
      <c r="R34" s="187"/>
      <c r="S34" s="187"/>
      <c r="T34" s="187"/>
      <c r="U34" s="187"/>
      <c r="V34" s="187"/>
      <c r="W34" s="187"/>
      <c r="X34" s="188"/>
      <c r="Y34" s="166"/>
      <c r="Z34" s="167"/>
      <c r="AA34" s="167"/>
      <c r="AB34" s="167"/>
      <c r="AC34" s="6"/>
    </row>
    <row r="35" spans="1:29" x14ac:dyDescent="0.2">
      <c r="B35" s="186"/>
      <c r="C35" s="187"/>
      <c r="D35" s="187"/>
      <c r="E35" s="187"/>
      <c r="F35" s="187"/>
      <c r="G35" s="187"/>
      <c r="H35" s="187"/>
      <c r="I35" s="187"/>
      <c r="J35" s="187"/>
      <c r="K35" s="187"/>
      <c r="L35" s="187"/>
      <c r="M35" s="187"/>
      <c r="N35" s="187"/>
      <c r="O35" s="187"/>
      <c r="P35" s="187"/>
      <c r="Q35" s="187"/>
      <c r="R35" s="187"/>
      <c r="S35" s="187"/>
      <c r="T35" s="187"/>
      <c r="U35" s="187"/>
      <c r="V35" s="187"/>
      <c r="W35" s="187"/>
      <c r="X35" s="188"/>
      <c r="Y35" s="166"/>
      <c r="Z35" s="167"/>
      <c r="AA35" s="167"/>
      <c r="AB35" s="167"/>
      <c r="AC35" s="6"/>
    </row>
    <row r="36" spans="1:29" x14ac:dyDescent="0.2">
      <c r="B36" s="186"/>
      <c r="C36" s="187"/>
      <c r="D36" s="187"/>
      <c r="E36" s="187"/>
      <c r="F36" s="187"/>
      <c r="G36" s="187"/>
      <c r="H36" s="187"/>
      <c r="I36" s="187"/>
      <c r="J36" s="187"/>
      <c r="K36" s="187"/>
      <c r="L36" s="187"/>
      <c r="M36" s="187"/>
      <c r="N36" s="187"/>
      <c r="O36" s="187"/>
      <c r="P36" s="187"/>
      <c r="Q36" s="187"/>
      <c r="R36" s="187"/>
      <c r="S36" s="187"/>
      <c r="T36" s="187"/>
      <c r="U36" s="187"/>
      <c r="V36" s="187"/>
      <c r="W36" s="187"/>
      <c r="X36" s="188"/>
      <c r="Y36" s="166"/>
      <c r="Z36" s="167"/>
      <c r="AA36" s="167"/>
      <c r="AB36" s="167"/>
      <c r="AC36" s="6"/>
    </row>
    <row r="37" spans="1:29" x14ac:dyDescent="0.2">
      <c r="B37" s="186"/>
      <c r="C37" s="187"/>
      <c r="D37" s="187"/>
      <c r="E37" s="187"/>
      <c r="F37" s="187"/>
      <c r="G37" s="187"/>
      <c r="H37" s="187"/>
      <c r="I37" s="187"/>
      <c r="J37" s="187"/>
      <c r="K37" s="187"/>
      <c r="L37" s="187"/>
      <c r="M37" s="187"/>
      <c r="N37" s="187"/>
      <c r="O37" s="187"/>
      <c r="P37" s="187"/>
      <c r="Q37" s="187"/>
      <c r="R37" s="187"/>
      <c r="S37" s="187"/>
      <c r="T37" s="187"/>
      <c r="U37" s="187"/>
      <c r="V37" s="187"/>
      <c r="W37" s="187"/>
      <c r="X37" s="188"/>
      <c r="Y37" s="166"/>
      <c r="Z37" s="167"/>
      <c r="AA37" s="167"/>
      <c r="AB37" s="167"/>
      <c r="AC37" s="6"/>
    </row>
    <row r="38" spans="1:29" x14ac:dyDescent="0.2">
      <c r="B38" s="186"/>
      <c r="C38" s="187"/>
      <c r="D38" s="187"/>
      <c r="E38" s="187"/>
      <c r="F38" s="187"/>
      <c r="G38" s="187"/>
      <c r="H38" s="187"/>
      <c r="I38" s="187"/>
      <c r="J38" s="187"/>
      <c r="K38" s="187"/>
      <c r="L38" s="187"/>
      <c r="M38" s="187"/>
      <c r="N38" s="187"/>
      <c r="O38" s="187"/>
      <c r="P38" s="187"/>
      <c r="Q38" s="187"/>
      <c r="R38" s="187"/>
      <c r="S38" s="187"/>
      <c r="T38" s="187"/>
      <c r="U38" s="187"/>
      <c r="V38" s="187"/>
      <c r="W38" s="187"/>
      <c r="X38" s="188"/>
      <c r="Y38" s="166"/>
      <c r="Z38" s="167"/>
      <c r="AA38" s="167"/>
      <c r="AB38" s="167"/>
      <c r="AC38" s="6"/>
    </row>
    <row r="39" spans="1:29" x14ac:dyDescent="0.2">
      <c r="B39" s="186"/>
      <c r="C39" s="187"/>
      <c r="D39" s="187"/>
      <c r="E39" s="187"/>
      <c r="F39" s="187"/>
      <c r="G39" s="187"/>
      <c r="H39" s="187"/>
      <c r="I39" s="187"/>
      <c r="J39" s="187"/>
      <c r="K39" s="187"/>
      <c r="L39" s="187"/>
      <c r="M39" s="187"/>
      <c r="N39" s="187"/>
      <c r="O39" s="187"/>
      <c r="P39" s="187"/>
      <c r="Q39" s="187"/>
      <c r="R39" s="187"/>
      <c r="S39" s="187"/>
      <c r="T39" s="187"/>
      <c r="U39" s="187"/>
      <c r="V39" s="187"/>
      <c r="W39" s="187"/>
      <c r="X39" s="188"/>
      <c r="Y39" s="166"/>
      <c r="Z39" s="167"/>
      <c r="AA39" s="167"/>
      <c r="AB39" s="167"/>
      <c r="AC39" s="6"/>
    </row>
    <row r="40" spans="1:29" x14ac:dyDescent="0.2">
      <c r="B40" s="186"/>
      <c r="C40" s="187"/>
      <c r="D40" s="187"/>
      <c r="E40" s="187"/>
      <c r="F40" s="187"/>
      <c r="G40" s="187"/>
      <c r="H40" s="187"/>
      <c r="I40" s="187"/>
      <c r="J40" s="187"/>
      <c r="K40" s="187"/>
      <c r="L40" s="187"/>
      <c r="M40" s="187"/>
      <c r="N40" s="187"/>
      <c r="O40" s="187"/>
      <c r="P40" s="187"/>
      <c r="Q40" s="187"/>
      <c r="R40" s="187"/>
      <c r="S40" s="187"/>
      <c r="T40" s="187"/>
      <c r="U40" s="187"/>
      <c r="V40" s="187"/>
      <c r="W40" s="187"/>
      <c r="X40" s="188"/>
      <c r="Y40" s="166"/>
      <c r="Z40" s="167"/>
      <c r="AA40" s="167"/>
      <c r="AB40" s="167"/>
      <c r="AC40" s="6"/>
    </row>
    <row r="41" spans="1:29" x14ac:dyDescent="0.2">
      <c r="B41" s="186"/>
      <c r="C41" s="187"/>
      <c r="D41" s="187"/>
      <c r="E41" s="187"/>
      <c r="F41" s="187"/>
      <c r="G41" s="187"/>
      <c r="H41" s="187"/>
      <c r="I41" s="187"/>
      <c r="J41" s="187"/>
      <c r="K41" s="187"/>
      <c r="L41" s="187"/>
      <c r="M41" s="187"/>
      <c r="N41" s="187"/>
      <c r="O41" s="187"/>
      <c r="P41" s="187"/>
      <c r="Q41" s="187"/>
      <c r="R41" s="187"/>
      <c r="S41" s="187"/>
      <c r="T41" s="187"/>
      <c r="U41" s="187"/>
      <c r="V41" s="187"/>
      <c r="W41" s="187"/>
      <c r="X41" s="188"/>
      <c r="Y41" s="166"/>
      <c r="Z41" s="167"/>
      <c r="AA41" s="167"/>
      <c r="AB41" s="167"/>
      <c r="AC41" s="6"/>
    </row>
    <row r="42" spans="1:29" x14ac:dyDescent="0.2">
      <c r="B42" s="186"/>
      <c r="C42" s="187"/>
      <c r="D42" s="187"/>
      <c r="E42" s="187"/>
      <c r="F42" s="187"/>
      <c r="G42" s="187"/>
      <c r="H42" s="187"/>
      <c r="I42" s="187"/>
      <c r="J42" s="187"/>
      <c r="K42" s="187"/>
      <c r="L42" s="187"/>
      <c r="M42" s="187"/>
      <c r="N42" s="187"/>
      <c r="O42" s="187"/>
      <c r="P42" s="187"/>
      <c r="Q42" s="187"/>
      <c r="R42" s="187"/>
      <c r="S42" s="187"/>
      <c r="T42" s="187"/>
      <c r="U42" s="187"/>
      <c r="V42" s="187"/>
      <c r="W42" s="187"/>
      <c r="X42" s="188"/>
      <c r="Y42" s="166"/>
      <c r="Z42" s="167"/>
      <c r="AA42" s="167"/>
      <c r="AB42" s="167"/>
      <c r="AC42" s="6"/>
    </row>
    <row r="43" spans="1:29" x14ac:dyDescent="0.2">
      <c r="B43" s="186"/>
      <c r="C43" s="187"/>
      <c r="D43" s="187"/>
      <c r="E43" s="187"/>
      <c r="F43" s="187"/>
      <c r="G43" s="187"/>
      <c r="H43" s="187"/>
      <c r="I43" s="187"/>
      <c r="J43" s="187"/>
      <c r="K43" s="187"/>
      <c r="L43" s="187"/>
      <c r="M43" s="187"/>
      <c r="N43" s="187"/>
      <c r="O43" s="187"/>
      <c r="P43" s="187"/>
      <c r="Q43" s="187"/>
      <c r="R43" s="187"/>
      <c r="S43" s="187"/>
      <c r="T43" s="187"/>
      <c r="U43" s="187"/>
      <c r="V43" s="187"/>
      <c r="W43" s="187"/>
      <c r="X43" s="188"/>
      <c r="Y43" s="166"/>
      <c r="Z43" s="167"/>
      <c r="AA43" s="167"/>
      <c r="AB43" s="167"/>
      <c r="AC43" s="6"/>
    </row>
    <row r="44" spans="1:29" x14ac:dyDescent="0.2">
      <c r="B44" s="186"/>
      <c r="C44" s="187"/>
      <c r="D44" s="187"/>
      <c r="E44" s="187"/>
      <c r="F44" s="187"/>
      <c r="G44" s="187"/>
      <c r="H44" s="187"/>
      <c r="I44" s="187"/>
      <c r="J44" s="187"/>
      <c r="K44" s="187"/>
      <c r="L44" s="187"/>
      <c r="M44" s="187"/>
      <c r="N44" s="187"/>
      <c r="O44" s="187"/>
      <c r="P44" s="187"/>
      <c r="Q44" s="187"/>
      <c r="R44" s="187"/>
      <c r="S44" s="187"/>
      <c r="T44" s="187"/>
      <c r="U44" s="187"/>
      <c r="V44" s="187"/>
      <c r="W44" s="187"/>
      <c r="X44" s="188"/>
      <c r="Y44" s="166"/>
      <c r="Z44" s="167"/>
      <c r="AA44" s="167"/>
      <c r="AB44" s="167"/>
      <c r="AC44" s="6"/>
    </row>
    <row r="45" spans="1:29" x14ac:dyDescent="0.2">
      <c r="B45" s="189"/>
      <c r="C45" s="190"/>
      <c r="D45" s="190"/>
      <c r="E45" s="190"/>
      <c r="F45" s="190"/>
      <c r="G45" s="190"/>
      <c r="H45" s="190"/>
      <c r="I45" s="190"/>
      <c r="J45" s="190"/>
      <c r="K45" s="190"/>
      <c r="L45" s="190"/>
      <c r="M45" s="190"/>
      <c r="N45" s="190"/>
      <c r="O45" s="190"/>
      <c r="P45" s="190"/>
      <c r="Q45" s="190"/>
      <c r="R45" s="190"/>
      <c r="S45" s="190"/>
      <c r="T45" s="190"/>
      <c r="U45" s="190"/>
      <c r="V45" s="190"/>
      <c r="W45" s="190"/>
      <c r="X45" s="191"/>
      <c r="Y45" s="166"/>
      <c r="Z45" s="167"/>
      <c r="AA45" s="167"/>
      <c r="AB45" s="167"/>
      <c r="AC45" s="6"/>
    </row>
    <row r="48" spans="1:29" ht="15.75" x14ac:dyDescent="0.25">
      <c r="A48" s="17" t="s">
        <v>107</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9"/>
    </row>
    <row r="49" spans="1:30" ht="6" customHeight="1" x14ac:dyDescent="0.2">
      <c r="I49" s="10"/>
      <c r="J49" s="10"/>
      <c r="K49" s="10"/>
      <c r="L49" s="10"/>
      <c r="M49" s="10"/>
      <c r="N49" s="10"/>
      <c r="O49" s="10"/>
      <c r="P49" s="10"/>
      <c r="Q49" s="10"/>
      <c r="R49" s="10"/>
      <c r="S49" s="10"/>
      <c r="T49" s="10"/>
      <c r="U49" s="10"/>
      <c r="V49" s="10"/>
      <c r="W49" s="10"/>
      <c r="X49" s="10"/>
      <c r="Y49" s="10"/>
      <c r="Z49" s="10"/>
      <c r="AA49" s="10"/>
    </row>
    <row r="50" spans="1:30" x14ac:dyDescent="0.2">
      <c r="B50" s="115" t="s">
        <v>80</v>
      </c>
      <c r="C50" s="116"/>
      <c r="D50" s="116"/>
      <c r="E50" s="116"/>
      <c r="F50" s="117"/>
      <c r="G50" s="170" t="s">
        <v>111</v>
      </c>
      <c r="H50" s="170"/>
      <c r="I50" s="170"/>
      <c r="J50" s="116"/>
      <c r="K50" s="120"/>
      <c r="L50" s="183" t="s">
        <v>112</v>
      </c>
      <c r="M50" s="183"/>
      <c r="N50" s="183"/>
      <c r="O50" s="122"/>
      <c r="P50" s="120"/>
      <c r="Q50" s="183" t="s">
        <v>113</v>
      </c>
      <c r="R50" s="183"/>
      <c r="S50" s="183"/>
      <c r="T50" s="122"/>
      <c r="U50" s="119"/>
      <c r="V50" s="170" t="s">
        <v>114</v>
      </c>
      <c r="W50" s="170"/>
      <c r="X50" s="170"/>
      <c r="Y50" s="10"/>
      <c r="Z50" s="10"/>
      <c r="AA50" s="10"/>
      <c r="AB50" s="10"/>
    </row>
    <row r="51" spans="1:30" ht="6" customHeight="1" x14ac:dyDescent="0.2">
      <c r="A51" s="4"/>
      <c r="F51" s="55"/>
      <c r="G51" s="82"/>
      <c r="H51" s="82"/>
      <c r="I51" s="82"/>
      <c r="J51" s="10"/>
      <c r="K51" s="86"/>
      <c r="L51" s="88"/>
      <c r="M51" s="88"/>
      <c r="N51" s="88"/>
      <c r="O51" s="123"/>
      <c r="P51" s="87"/>
      <c r="Q51" s="88"/>
      <c r="R51" s="88"/>
      <c r="S51" s="88"/>
      <c r="T51" s="125"/>
      <c r="U51" s="10"/>
      <c r="V51" s="82"/>
      <c r="W51" s="82"/>
      <c r="X51" s="82"/>
      <c r="Y51" s="10"/>
    </row>
    <row r="52" spans="1:30" x14ac:dyDescent="0.2">
      <c r="A52" s="4"/>
      <c r="B52" s="27" t="s">
        <v>66</v>
      </c>
      <c r="C52" s="27"/>
      <c r="D52" s="27"/>
      <c r="E52" s="85" t="s">
        <v>4</v>
      </c>
      <c r="F52" s="50" t="s">
        <v>22</v>
      </c>
      <c r="G52" s="84" t="s">
        <v>5</v>
      </c>
      <c r="H52" s="24"/>
      <c r="I52" s="129" t="s">
        <v>110</v>
      </c>
      <c r="J52" s="26"/>
      <c r="K52" s="101"/>
      <c r="L52" s="84" t="s">
        <v>5</v>
      </c>
      <c r="M52" s="24"/>
      <c r="N52" s="129" t="s">
        <v>110</v>
      </c>
      <c r="O52" s="124"/>
      <c r="P52" s="102"/>
      <c r="Q52" s="84" t="s">
        <v>5</v>
      </c>
      <c r="R52" s="24"/>
      <c r="S52" s="129" t="s">
        <v>110</v>
      </c>
      <c r="T52" s="126"/>
      <c r="U52" s="26"/>
      <c r="V52" s="84" t="s">
        <v>5</v>
      </c>
      <c r="W52" s="24"/>
      <c r="X52" s="129" t="s">
        <v>110</v>
      </c>
      <c r="Y52" s="26"/>
      <c r="Z52" s="27" t="s">
        <v>7</v>
      </c>
      <c r="AA52" s="24"/>
      <c r="AB52" s="24"/>
    </row>
    <row r="53" spans="1:30" s="150" customFormat="1" x14ac:dyDescent="0.2">
      <c r="A53" s="139"/>
      <c r="B53" s="140" t="s">
        <v>80</v>
      </c>
      <c r="C53" s="141"/>
      <c r="D53" s="141"/>
      <c r="E53" s="140"/>
      <c r="F53" s="142"/>
      <c r="G53" s="143"/>
      <c r="H53" s="144"/>
      <c r="I53" s="145"/>
      <c r="J53" s="144"/>
      <c r="K53" s="146"/>
      <c r="L53" s="143"/>
      <c r="M53" s="144"/>
      <c r="N53" s="145"/>
      <c r="O53" s="144"/>
      <c r="P53" s="146"/>
      <c r="Q53" s="143"/>
      <c r="R53" s="144"/>
      <c r="S53" s="145"/>
      <c r="T53" s="144"/>
      <c r="U53" s="146"/>
      <c r="V53" s="143"/>
      <c r="W53" s="144"/>
      <c r="X53" s="145"/>
      <c r="Y53" s="147"/>
      <c r="Z53" s="148"/>
      <c r="AA53" s="149"/>
      <c r="AB53" s="149"/>
    </row>
    <row r="54" spans="1:30" x14ac:dyDescent="0.2">
      <c r="B54" s="91" t="s">
        <v>81</v>
      </c>
      <c r="C54" s="31"/>
      <c r="D54" s="31"/>
      <c r="E54" s="74">
        <v>3020.21</v>
      </c>
      <c r="F54" s="52" t="s">
        <v>8</v>
      </c>
      <c r="G54" s="121"/>
      <c r="H54" s="10"/>
      <c r="I54" s="96">
        <f t="shared" ref="I54:I62" si="0">IF(F54="ja",G54*$L$15+G54,G54)</f>
        <v>0</v>
      </c>
      <c r="J54" s="10"/>
      <c r="K54" s="86"/>
      <c r="L54" s="121"/>
      <c r="M54" s="10"/>
      <c r="N54" s="96">
        <f t="shared" ref="N54:N62" si="1">IF(F54="ja",L54*$L$15+L54,L54)</f>
        <v>0</v>
      </c>
      <c r="P54" s="87"/>
      <c r="Q54" s="62"/>
      <c r="S54" s="33">
        <f t="shared" ref="S54:S62" si="2">IF(F54="ja",Q54*$L$15+Q54,Q54)</f>
        <v>0</v>
      </c>
      <c r="T54" s="10"/>
      <c r="U54" s="86"/>
      <c r="V54" s="62"/>
      <c r="X54" s="33">
        <f t="shared" ref="X54:X62" si="3">IF(F54="ja",V54*$L$15+V54,V54)</f>
        <v>0</v>
      </c>
      <c r="Y54" s="10"/>
    </row>
    <row r="55" spans="1:30" x14ac:dyDescent="0.2">
      <c r="B55" s="91" t="s">
        <v>82</v>
      </c>
      <c r="C55" s="31"/>
      <c r="D55" s="31"/>
      <c r="E55" s="74">
        <v>3020.22</v>
      </c>
      <c r="F55" s="52" t="s">
        <v>8</v>
      </c>
      <c r="G55" s="121"/>
      <c r="H55" s="10"/>
      <c r="I55" s="96">
        <f t="shared" si="0"/>
        <v>0</v>
      </c>
      <c r="J55" s="10"/>
      <c r="K55" s="86"/>
      <c r="L55" s="121"/>
      <c r="M55" s="10"/>
      <c r="N55" s="96">
        <f t="shared" si="1"/>
        <v>0</v>
      </c>
      <c r="P55" s="87"/>
      <c r="Q55" s="62"/>
      <c r="S55" s="33">
        <f t="shared" si="2"/>
        <v>0</v>
      </c>
      <c r="T55" s="10"/>
      <c r="U55" s="86"/>
      <c r="V55" s="62"/>
      <c r="X55" s="33">
        <f t="shared" si="3"/>
        <v>0</v>
      </c>
      <c r="Y55" s="10"/>
      <c r="AD55" s="128"/>
    </row>
    <row r="56" spans="1:30" x14ac:dyDescent="0.2">
      <c r="B56" s="92" t="s">
        <v>83</v>
      </c>
      <c r="C56" s="31"/>
      <c r="D56" s="31"/>
      <c r="E56" s="74">
        <v>3020.31</v>
      </c>
      <c r="F56" s="52" t="s">
        <v>8</v>
      </c>
      <c r="G56" s="62"/>
      <c r="I56" s="33">
        <f t="shared" si="0"/>
        <v>0</v>
      </c>
      <c r="J56" s="10"/>
      <c r="K56" s="86"/>
      <c r="L56" s="62"/>
      <c r="N56" s="33">
        <f t="shared" si="1"/>
        <v>0</v>
      </c>
      <c r="P56" s="87"/>
      <c r="Q56" s="62"/>
      <c r="S56" s="33">
        <f t="shared" si="2"/>
        <v>0</v>
      </c>
      <c r="T56" s="10"/>
      <c r="U56" s="86"/>
      <c r="V56" s="62"/>
      <c r="X56" s="33">
        <f t="shared" si="3"/>
        <v>0</v>
      </c>
      <c r="Y56" s="10"/>
      <c r="AD56" s="128"/>
    </row>
    <row r="57" spans="1:30" x14ac:dyDescent="0.2">
      <c r="B57" s="93" t="s">
        <v>84</v>
      </c>
      <c r="C57" s="34"/>
      <c r="D57" s="34"/>
      <c r="E57" s="74">
        <v>3020.32</v>
      </c>
      <c r="F57" s="53" t="s">
        <v>8</v>
      </c>
      <c r="G57" s="63"/>
      <c r="I57" s="33">
        <f t="shared" si="0"/>
        <v>0</v>
      </c>
      <c r="J57" s="10"/>
      <c r="K57" s="86"/>
      <c r="L57" s="63"/>
      <c r="N57" s="33">
        <f t="shared" si="1"/>
        <v>0</v>
      </c>
      <c r="P57" s="87"/>
      <c r="Q57" s="63"/>
      <c r="S57" s="33">
        <f t="shared" si="2"/>
        <v>0</v>
      </c>
      <c r="T57" s="10"/>
      <c r="U57" s="86"/>
      <c r="V57" s="63"/>
      <c r="X57" s="33">
        <f t="shared" si="3"/>
        <v>0</v>
      </c>
      <c r="Y57" s="10"/>
      <c r="AD57" s="128"/>
    </row>
    <row r="58" spans="1:30" x14ac:dyDescent="0.2">
      <c r="B58" s="93" t="s">
        <v>85</v>
      </c>
      <c r="C58" s="34"/>
      <c r="D58" s="34"/>
      <c r="E58" s="74">
        <v>3020.33</v>
      </c>
      <c r="F58" s="53" t="s">
        <v>8</v>
      </c>
      <c r="G58" s="63"/>
      <c r="I58" s="33">
        <f t="shared" si="0"/>
        <v>0</v>
      </c>
      <c r="J58" s="10"/>
      <c r="K58" s="86"/>
      <c r="L58" s="63"/>
      <c r="N58" s="33">
        <f t="shared" si="1"/>
        <v>0</v>
      </c>
      <c r="P58" s="87"/>
      <c r="Q58" s="63"/>
      <c r="S58" s="33">
        <f t="shared" si="2"/>
        <v>0</v>
      </c>
      <c r="T58" s="10"/>
      <c r="U58" s="86"/>
      <c r="V58" s="63"/>
      <c r="X58" s="33">
        <f t="shared" si="3"/>
        <v>0</v>
      </c>
      <c r="Y58" s="10"/>
    </row>
    <row r="59" spans="1:30" x14ac:dyDescent="0.2">
      <c r="B59" s="94" t="s">
        <v>86</v>
      </c>
      <c r="C59" s="34"/>
      <c r="D59" s="34"/>
      <c r="E59" s="74">
        <v>3020.34</v>
      </c>
      <c r="F59" s="53" t="s">
        <v>8</v>
      </c>
      <c r="G59" s="63"/>
      <c r="I59" s="33">
        <f t="shared" si="0"/>
        <v>0</v>
      </c>
      <c r="J59" s="10"/>
      <c r="K59" s="86"/>
      <c r="L59" s="63"/>
      <c r="N59" s="33">
        <f t="shared" si="1"/>
        <v>0</v>
      </c>
      <c r="P59" s="87"/>
      <c r="Q59" s="63"/>
      <c r="S59" s="33">
        <f t="shared" si="2"/>
        <v>0</v>
      </c>
      <c r="T59" s="10"/>
      <c r="U59" s="86"/>
      <c r="V59" s="63"/>
      <c r="X59" s="33">
        <f t="shared" si="3"/>
        <v>0</v>
      </c>
      <c r="Y59" s="10"/>
    </row>
    <row r="60" spans="1:30" x14ac:dyDescent="0.2">
      <c r="B60" s="93" t="s">
        <v>87</v>
      </c>
      <c r="C60" s="34"/>
      <c r="D60" s="34"/>
      <c r="E60" s="72">
        <v>3020.37</v>
      </c>
      <c r="F60" s="53" t="s">
        <v>8</v>
      </c>
      <c r="G60" s="63"/>
      <c r="I60" s="33">
        <f t="shared" si="0"/>
        <v>0</v>
      </c>
      <c r="J60" s="10"/>
      <c r="K60" s="86"/>
      <c r="L60" s="63"/>
      <c r="N60" s="33">
        <f t="shared" si="1"/>
        <v>0</v>
      </c>
      <c r="P60" s="87"/>
      <c r="Q60" s="63"/>
      <c r="S60" s="33">
        <f t="shared" si="2"/>
        <v>0</v>
      </c>
      <c r="T60" s="10"/>
      <c r="U60" s="86"/>
      <c r="V60" s="63"/>
      <c r="X60" s="33">
        <f t="shared" si="3"/>
        <v>0</v>
      </c>
      <c r="Y60" s="10"/>
    </row>
    <row r="61" spans="1:30" x14ac:dyDescent="0.2">
      <c r="B61" s="94" t="s">
        <v>88</v>
      </c>
      <c r="C61" s="34"/>
      <c r="D61" s="34"/>
      <c r="E61" s="72">
        <v>3020.38</v>
      </c>
      <c r="F61" s="53" t="s">
        <v>8</v>
      </c>
      <c r="G61" s="63"/>
      <c r="I61" s="33">
        <f t="shared" si="0"/>
        <v>0</v>
      </c>
      <c r="J61" s="10"/>
      <c r="K61" s="86"/>
      <c r="L61" s="63"/>
      <c r="N61" s="33">
        <f t="shared" si="1"/>
        <v>0</v>
      </c>
      <c r="P61" s="87"/>
      <c r="Q61" s="63"/>
      <c r="S61" s="33">
        <f t="shared" si="2"/>
        <v>0</v>
      </c>
      <c r="T61" s="10"/>
      <c r="U61" s="86"/>
      <c r="V61" s="63"/>
      <c r="X61" s="33">
        <f t="shared" si="3"/>
        <v>0</v>
      </c>
      <c r="Y61" s="10"/>
    </row>
    <row r="62" spans="1:30" x14ac:dyDescent="0.2">
      <c r="B62" s="34" t="s">
        <v>9</v>
      </c>
      <c r="C62" s="34"/>
      <c r="D62" s="34"/>
      <c r="E62" s="72" t="s">
        <v>68</v>
      </c>
      <c r="F62" s="53" t="s">
        <v>8</v>
      </c>
      <c r="G62" s="63"/>
      <c r="I62" s="33">
        <f t="shared" si="0"/>
        <v>0</v>
      </c>
      <c r="J62" s="10"/>
      <c r="K62" s="86"/>
      <c r="L62" s="63"/>
      <c r="N62" s="33">
        <f t="shared" si="1"/>
        <v>0</v>
      </c>
      <c r="P62" s="87"/>
      <c r="Q62" s="63"/>
      <c r="S62" s="33">
        <f t="shared" si="2"/>
        <v>0</v>
      </c>
      <c r="T62" s="10"/>
      <c r="U62" s="86"/>
      <c r="V62" s="63"/>
      <c r="X62" s="33">
        <f t="shared" si="3"/>
        <v>0</v>
      </c>
      <c r="Y62" s="10"/>
      <c r="Z62" t="s">
        <v>10</v>
      </c>
    </row>
    <row r="63" spans="1:30" s="150" customFormat="1" x14ac:dyDescent="0.2">
      <c r="B63" s="140" t="s">
        <v>57</v>
      </c>
      <c r="C63" s="141"/>
      <c r="D63" s="141"/>
      <c r="E63" s="140"/>
      <c r="F63" s="142"/>
      <c r="G63" s="143"/>
      <c r="H63" s="144"/>
      <c r="I63" s="145"/>
      <c r="J63" s="144"/>
      <c r="K63" s="146"/>
      <c r="L63" s="143"/>
      <c r="M63" s="144"/>
      <c r="N63" s="145"/>
      <c r="O63" s="144"/>
      <c r="P63" s="146"/>
      <c r="Q63" s="143"/>
      <c r="R63" s="144"/>
      <c r="S63" s="145"/>
      <c r="T63" s="144"/>
      <c r="U63" s="146"/>
      <c r="V63" s="143"/>
      <c r="W63" s="144"/>
      <c r="X63" s="145"/>
      <c r="Y63" s="144"/>
    </row>
    <row r="64" spans="1:30" x14ac:dyDescent="0.2">
      <c r="A64" s="6"/>
      <c r="B64" s="94" t="s">
        <v>89</v>
      </c>
      <c r="C64" s="34"/>
      <c r="D64" s="34"/>
      <c r="E64" s="72">
        <v>3020.91</v>
      </c>
      <c r="F64" s="53" t="s">
        <v>12</v>
      </c>
      <c r="G64" s="63"/>
      <c r="I64" s="33">
        <f t="shared" ref="I64:I70" si="4">IF(F64="ja",G64*$L$15+G64,G64)</f>
        <v>0</v>
      </c>
      <c r="J64" s="10"/>
      <c r="K64" s="86"/>
      <c r="L64" s="63"/>
      <c r="N64" s="33">
        <f t="shared" ref="N64:N70" si="5">IF(F64="ja",L64*$L$15+L64,L64)</f>
        <v>0</v>
      </c>
      <c r="P64" s="87"/>
      <c r="Q64" s="63"/>
      <c r="S64" s="33">
        <f t="shared" ref="S64:S70" si="6">IF(F64="ja",Q64*$L$15+Q64,Q64)</f>
        <v>0</v>
      </c>
      <c r="T64" s="10"/>
      <c r="U64" s="86"/>
      <c r="V64" s="63"/>
      <c r="X64" s="33">
        <f t="shared" ref="X64:X70" si="7">IF(F64="ja",V64*$L$15+V64,V64)</f>
        <v>0</v>
      </c>
      <c r="Y64" s="10"/>
      <c r="Z64" t="s">
        <v>10</v>
      </c>
    </row>
    <row r="65" spans="1:26" x14ac:dyDescent="0.2">
      <c r="A65" s="6"/>
      <c r="B65" s="94" t="s">
        <v>90</v>
      </c>
      <c r="C65" s="34"/>
      <c r="D65" s="34"/>
      <c r="E65" s="72">
        <v>3020.92</v>
      </c>
      <c r="F65" s="53" t="s">
        <v>12</v>
      </c>
      <c r="G65" s="63"/>
      <c r="I65" s="33">
        <f t="shared" si="4"/>
        <v>0</v>
      </c>
      <c r="J65" s="10"/>
      <c r="K65" s="86"/>
      <c r="L65" s="63"/>
      <c r="N65" s="33">
        <f t="shared" si="5"/>
        <v>0</v>
      </c>
      <c r="P65" s="87"/>
      <c r="Q65" s="63"/>
      <c r="S65" s="33">
        <f t="shared" si="6"/>
        <v>0</v>
      </c>
      <c r="T65" s="10"/>
      <c r="U65" s="86"/>
      <c r="V65" s="63"/>
      <c r="X65" s="33">
        <f t="shared" si="7"/>
        <v>0</v>
      </c>
      <c r="Y65" s="10"/>
      <c r="Z65" t="s">
        <v>10</v>
      </c>
    </row>
    <row r="66" spans="1:26" x14ac:dyDescent="0.2">
      <c r="A66" s="6"/>
      <c r="B66" s="94" t="s">
        <v>129</v>
      </c>
      <c r="C66" s="34"/>
      <c r="D66" s="34"/>
      <c r="E66" s="72">
        <v>3020.93</v>
      </c>
      <c r="F66" s="53" t="s">
        <v>12</v>
      </c>
      <c r="G66" s="63"/>
      <c r="I66" s="33">
        <f t="shared" si="4"/>
        <v>0</v>
      </c>
      <c r="J66" s="10"/>
      <c r="K66" s="86"/>
      <c r="L66" s="63"/>
      <c r="N66" s="33">
        <f t="shared" si="5"/>
        <v>0</v>
      </c>
      <c r="P66" s="87"/>
      <c r="Q66" s="63"/>
      <c r="S66" s="33">
        <f t="shared" si="6"/>
        <v>0</v>
      </c>
      <c r="T66" s="10"/>
      <c r="U66" s="86"/>
      <c r="V66" s="63"/>
      <c r="X66" s="33">
        <f t="shared" si="7"/>
        <v>0</v>
      </c>
      <c r="Y66" s="10"/>
      <c r="Z66" t="s">
        <v>10</v>
      </c>
    </row>
    <row r="67" spans="1:26" x14ac:dyDescent="0.2">
      <c r="A67" s="6"/>
      <c r="B67" s="94" t="s">
        <v>91</v>
      </c>
      <c r="C67" s="34"/>
      <c r="D67" s="34"/>
      <c r="E67" s="72">
        <v>3020.94</v>
      </c>
      <c r="F67" s="53" t="s">
        <v>12</v>
      </c>
      <c r="G67" s="63"/>
      <c r="I67" s="33">
        <f t="shared" si="4"/>
        <v>0</v>
      </c>
      <c r="J67" s="10"/>
      <c r="K67" s="86"/>
      <c r="L67" s="63"/>
      <c r="N67" s="33">
        <f t="shared" si="5"/>
        <v>0</v>
      </c>
      <c r="P67" s="87"/>
      <c r="Q67" s="63"/>
      <c r="S67" s="33">
        <f t="shared" si="6"/>
        <v>0</v>
      </c>
      <c r="T67" s="10"/>
      <c r="U67" s="86"/>
      <c r="V67" s="63"/>
      <c r="X67" s="33">
        <f t="shared" si="7"/>
        <v>0</v>
      </c>
      <c r="Y67" s="10"/>
      <c r="Z67" t="s">
        <v>10</v>
      </c>
    </row>
    <row r="68" spans="1:26" x14ac:dyDescent="0.2">
      <c r="A68" s="6"/>
      <c r="B68" s="94" t="s">
        <v>97</v>
      </c>
      <c r="C68" s="34"/>
      <c r="D68" s="34"/>
      <c r="E68" s="72">
        <v>3020.95</v>
      </c>
      <c r="F68" s="53" t="s">
        <v>12</v>
      </c>
      <c r="G68" s="63"/>
      <c r="I68" s="33">
        <f t="shared" si="4"/>
        <v>0</v>
      </c>
      <c r="J68" s="10"/>
      <c r="K68" s="86"/>
      <c r="L68" s="63"/>
      <c r="N68" s="33">
        <f t="shared" si="5"/>
        <v>0</v>
      </c>
      <c r="P68" s="87"/>
      <c r="Q68" s="63"/>
      <c r="S68" s="33">
        <f t="shared" si="6"/>
        <v>0</v>
      </c>
      <c r="T68" s="10"/>
      <c r="U68" s="86"/>
      <c r="V68" s="63"/>
      <c r="X68" s="33">
        <f t="shared" si="7"/>
        <v>0</v>
      </c>
      <c r="Y68" s="10"/>
      <c r="Z68" t="s">
        <v>10</v>
      </c>
    </row>
    <row r="69" spans="1:26" x14ac:dyDescent="0.2">
      <c r="A69" s="6"/>
      <c r="B69" s="94" t="s">
        <v>98</v>
      </c>
      <c r="C69" s="34"/>
      <c r="D69" s="34"/>
      <c r="E69" s="72">
        <v>3020.96</v>
      </c>
      <c r="F69" s="53" t="s">
        <v>12</v>
      </c>
      <c r="G69" s="63"/>
      <c r="I69" s="33">
        <f t="shared" si="4"/>
        <v>0</v>
      </c>
      <c r="J69" s="10"/>
      <c r="K69" s="86"/>
      <c r="L69" s="63"/>
      <c r="N69" s="33">
        <f t="shared" si="5"/>
        <v>0</v>
      </c>
      <c r="P69" s="87"/>
      <c r="Q69" s="63"/>
      <c r="S69" s="33">
        <f t="shared" si="6"/>
        <v>0</v>
      </c>
      <c r="T69" s="10"/>
      <c r="U69" s="86"/>
      <c r="V69" s="63"/>
      <c r="X69" s="33">
        <f t="shared" si="7"/>
        <v>0</v>
      </c>
      <c r="Y69" s="10"/>
      <c r="Z69" t="s">
        <v>10</v>
      </c>
    </row>
    <row r="70" spans="1:26" x14ac:dyDescent="0.2">
      <c r="A70" s="6"/>
      <c r="B70" s="94" t="s">
        <v>92</v>
      </c>
      <c r="C70" s="34"/>
      <c r="D70" s="34"/>
      <c r="E70" s="72">
        <v>3020.99</v>
      </c>
      <c r="F70" s="53" t="s">
        <v>12</v>
      </c>
      <c r="G70" s="63"/>
      <c r="I70" s="33">
        <f t="shared" si="4"/>
        <v>0</v>
      </c>
      <c r="J70" s="10"/>
      <c r="K70" s="86"/>
      <c r="L70" s="63"/>
      <c r="N70" s="33">
        <f t="shared" si="5"/>
        <v>0</v>
      </c>
      <c r="P70" s="87"/>
      <c r="Q70" s="63"/>
      <c r="S70" s="33">
        <f t="shared" si="6"/>
        <v>0</v>
      </c>
      <c r="T70" s="10"/>
      <c r="U70" s="86"/>
      <c r="V70" s="63"/>
      <c r="X70" s="33">
        <f t="shared" si="7"/>
        <v>0</v>
      </c>
      <c r="Y70" s="10"/>
      <c r="Z70" t="s">
        <v>10</v>
      </c>
    </row>
    <row r="71" spans="1:26" s="150" customFormat="1" x14ac:dyDescent="0.2">
      <c r="A71" s="149"/>
      <c r="B71" s="140" t="s">
        <v>93</v>
      </c>
      <c r="C71" s="141"/>
      <c r="D71" s="141"/>
      <c r="E71" s="140"/>
      <c r="F71" s="142"/>
      <c r="G71" s="143"/>
      <c r="H71" s="144"/>
      <c r="I71" s="145"/>
      <c r="J71" s="144"/>
      <c r="K71" s="146"/>
      <c r="L71" s="143"/>
      <c r="M71" s="144"/>
      <c r="N71" s="145"/>
      <c r="O71" s="144"/>
      <c r="P71" s="146"/>
      <c r="Q71" s="143"/>
      <c r="R71" s="144"/>
      <c r="S71" s="145"/>
      <c r="T71" s="144"/>
      <c r="U71" s="146"/>
      <c r="V71" s="143"/>
      <c r="W71" s="144"/>
      <c r="X71" s="145"/>
      <c r="Y71" s="144"/>
    </row>
    <row r="72" spans="1:26" x14ac:dyDescent="0.2">
      <c r="A72" s="75"/>
      <c r="B72" s="94" t="s">
        <v>56</v>
      </c>
      <c r="C72" s="34"/>
      <c r="D72" s="34"/>
      <c r="E72" s="72" t="s">
        <v>73</v>
      </c>
      <c r="F72" s="53" t="s">
        <v>12</v>
      </c>
      <c r="G72" s="95"/>
      <c r="H72" s="10"/>
      <c r="I72" s="96">
        <f t="shared" ref="I72:I79" si="8">IF(F72="ja",G72*$L$15+G72,G72)</f>
        <v>0</v>
      </c>
      <c r="J72" s="10"/>
      <c r="K72" s="86"/>
      <c r="L72" s="95"/>
      <c r="M72" s="10"/>
      <c r="N72" s="96">
        <f t="shared" ref="N72:N79" si="9">IF(F72="ja",L72*$L$15+L72,L72)</f>
        <v>0</v>
      </c>
      <c r="P72" s="87"/>
      <c r="Q72" s="63"/>
      <c r="S72" s="33">
        <f t="shared" ref="S72:S79" si="10">IF(F72="ja",Q72*$L$15+Q72,Q72)</f>
        <v>0</v>
      </c>
      <c r="T72" s="10"/>
      <c r="U72" s="86"/>
      <c r="V72" s="63"/>
      <c r="X72" s="33">
        <f t="shared" ref="X72:X79" si="11">IF(F72="ja",V72*$L$15+V72,V72)</f>
        <v>0</v>
      </c>
      <c r="Y72" s="10"/>
      <c r="Z72" s="5"/>
    </row>
    <row r="73" spans="1:26" x14ac:dyDescent="0.2">
      <c r="B73" s="93" t="s">
        <v>11</v>
      </c>
      <c r="C73" s="34"/>
      <c r="D73" s="34"/>
      <c r="E73" s="72">
        <v>3132.32</v>
      </c>
      <c r="F73" s="53" t="s">
        <v>12</v>
      </c>
      <c r="G73" s="63"/>
      <c r="I73" s="33">
        <f t="shared" si="8"/>
        <v>0</v>
      </c>
      <c r="J73" s="10"/>
      <c r="K73" s="86"/>
      <c r="L73" s="63"/>
      <c r="N73" s="33">
        <f t="shared" si="9"/>
        <v>0</v>
      </c>
      <c r="P73" s="87"/>
      <c r="Q73" s="63"/>
      <c r="S73" s="33">
        <f t="shared" si="10"/>
        <v>0</v>
      </c>
      <c r="T73" s="10"/>
      <c r="U73" s="86"/>
      <c r="V73" s="63"/>
      <c r="X73" s="33">
        <f t="shared" si="11"/>
        <v>0</v>
      </c>
      <c r="Y73" s="10"/>
    </row>
    <row r="74" spans="1:26" x14ac:dyDescent="0.2">
      <c r="B74" s="93" t="s">
        <v>60</v>
      </c>
      <c r="C74" s="34"/>
      <c r="D74" s="34"/>
      <c r="E74" s="72">
        <v>3132.33</v>
      </c>
      <c r="F74" s="53" t="s">
        <v>12</v>
      </c>
      <c r="G74" s="63"/>
      <c r="I74" s="33">
        <f t="shared" si="8"/>
        <v>0</v>
      </c>
      <c r="J74" s="10"/>
      <c r="K74" s="86"/>
      <c r="L74" s="63"/>
      <c r="N74" s="33">
        <f t="shared" si="9"/>
        <v>0</v>
      </c>
      <c r="P74" s="87"/>
      <c r="Q74" s="63"/>
      <c r="S74" s="33">
        <f t="shared" si="10"/>
        <v>0</v>
      </c>
      <c r="T74" s="10"/>
      <c r="U74" s="86"/>
      <c r="V74" s="63"/>
      <c r="X74" s="33">
        <f t="shared" si="11"/>
        <v>0</v>
      </c>
      <c r="Y74" s="10"/>
    </row>
    <row r="75" spans="1:26" x14ac:dyDescent="0.2">
      <c r="B75" s="94" t="s">
        <v>49</v>
      </c>
      <c r="C75" s="34"/>
      <c r="D75" s="34"/>
      <c r="E75" s="72">
        <v>3132.34</v>
      </c>
      <c r="F75" s="53" t="s">
        <v>12</v>
      </c>
      <c r="G75" s="63"/>
      <c r="I75" s="33">
        <f t="shared" si="8"/>
        <v>0</v>
      </c>
      <c r="J75" s="10"/>
      <c r="K75" s="86"/>
      <c r="L75" s="63"/>
      <c r="N75" s="33">
        <f t="shared" si="9"/>
        <v>0</v>
      </c>
      <c r="P75" s="87"/>
      <c r="Q75" s="63"/>
      <c r="S75" s="33">
        <f t="shared" si="10"/>
        <v>0</v>
      </c>
      <c r="T75" s="10"/>
      <c r="U75" s="86"/>
      <c r="V75" s="63"/>
      <c r="X75" s="33">
        <f t="shared" si="11"/>
        <v>0</v>
      </c>
      <c r="Y75" s="10"/>
    </row>
    <row r="76" spans="1:26" x14ac:dyDescent="0.2">
      <c r="B76" s="93" t="s">
        <v>61</v>
      </c>
      <c r="C76" s="34"/>
      <c r="D76" s="34"/>
      <c r="E76" s="72">
        <v>3132.37</v>
      </c>
      <c r="F76" s="53" t="s">
        <v>12</v>
      </c>
      <c r="G76" s="63"/>
      <c r="I76" s="33">
        <f t="shared" si="8"/>
        <v>0</v>
      </c>
      <c r="J76" s="10"/>
      <c r="K76" s="86"/>
      <c r="L76" s="63"/>
      <c r="N76" s="33">
        <f t="shared" si="9"/>
        <v>0</v>
      </c>
      <c r="P76" s="87"/>
      <c r="Q76" s="63"/>
      <c r="S76" s="33">
        <f t="shared" si="10"/>
        <v>0</v>
      </c>
      <c r="T76" s="10"/>
      <c r="U76" s="86"/>
      <c r="V76" s="63"/>
      <c r="X76" s="33">
        <f t="shared" si="11"/>
        <v>0</v>
      </c>
      <c r="Y76" s="10"/>
    </row>
    <row r="77" spans="1:26" x14ac:dyDescent="0.2">
      <c r="B77" s="94" t="s">
        <v>50</v>
      </c>
      <c r="C77" s="34"/>
      <c r="D77" s="34"/>
      <c r="E77" s="72">
        <v>3132.38</v>
      </c>
      <c r="F77" s="53" t="s">
        <v>12</v>
      </c>
      <c r="G77" s="63"/>
      <c r="I77" s="33">
        <f t="shared" si="8"/>
        <v>0</v>
      </c>
      <c r="J77" s="10"/>
      <c r="K77" s="86"/>
      <c r="L77" s="63"/>
      <c r="N77" s="33">
        <f t="shared" si="9"/>
        <v>0</v>
      </c>
      <c r="P77" s="87"/>
      <c r="Q77" s="63"/>
      <c r="S77" s="33">
        <f t="shared" si="10"/>
        <v>0</v>
      </c>
      <c r="T77" s="10"/>
      <c r="U77" s="86"/>
      <c r="V77" s="63"/>
      <c r="X77" s="33">
        <f t="shared" si="11"/>
        <v>0</v>
      </c>
      <c r="Y77" s="10"/>
    </row>
    <row r="78" spans="1:26" x14ac:dyDescent="0.2">
      <c r="B78" s="72" t="s">
        <v>51</v>
      </c>
      <c r="C78" s="34"/>
      <c r="D78" s="34"/>
      <c r="E78" s="72" t="s">
        <v>69</v>
      </c>
      <c r="F78" s="53" t="s">
        <v>12</v>
      </c>
      <c r="G78" s="63"/>
      <c r="I78" s="33">
        <f t="shared" si="8"/>
        <v>0</v>
      </c>
      <c r="J78" s="10"/>
      <c r="K78" s="86"/>
      <c r="L78" s="63"/>
      <c r="N78" s="33">
        <f t="shared" si="9"/>
        <v>0</v>
      </c>
      <c r="P78" s="87"/>
      <c r="Q78" s="63"/>
      <c r="S78" s="33">
        <f t="shared" si="10"/>
        <v>0</v>
      </c>
      <c r="T78" s="10"/>
      <c r="U78" s="86"/>
      <c r="V78" s="63"/>
      <c r="X78" s="33">
        <f t="shared" si="11"/>
        <v>0</v>
      </c>
      <c r="Y78" s="10"/>
      <c r="Z78" s="5" t="s">
        <v>53</v>
      </c>
    </row>
    <row r="79" spans="1:26" x14ac:dyDescent="0.2">
      <c r="B79" s="72" t="s">
        <v>52</v>
      </c>
      <c r="C79" s="34"/>
      <c r="D79" s="34"/>
      <c r="E79" s="72" t="s">
        <v>70</v>
      </c>
      <c r="F79" s="53" t="s">
        <v>12</v>
      </c>
      <c r="G79" s="63"/>
      <c r="I79" s="33">
        <f t="shared" si="8"/>
        <v>0</v>
      </c>
      <c r="J79" s="10"/>
      <c r="K79" s="86"/>
      <c r="L79" s="63"/>
      <c r="N79" s="33">
        <f t="shared" si="9"/>
        <v>0</v>
      </c>
      <c r="P79" s="87"/>
      <c r="Q79" s="63"/>
      <c r="S79" s="33">
        <f t="shared" si="10"/>
        <v>0</v>
      </c>
      <c r="T79" s="10"/>
      <c r="U79" s="86"/>
      <c r="V79" s="63"/>
      <c r="X79" s="33">
        <f t="shared" si="11"/>
        <v>0</v>
      </c>
      <c r="Y79" s="10"/>
      <c r="Z79" s="5" t="s">
        <v>53</v>
      </c>
    </row>
    <row r="80" spans="1:26" x14ac:dyDescent="0.2">
      <c r="B80" s="6"/>
      <c r="C80" s="6"/>
      <c r="D80" s="6"/>
      <c r="E80" s="29"/>
      <c r="F80" s="54"/>
      <c r="G80" s="7"/>
      <c r="I80" s="151">
        <f>SUM(I54:I79)</f>
        <v>0</v>
      </c>
      <c r="J80" s="10"/>
      <c r="K80" s="86"/>
      <c r="L80" s="7"/>
      <c r="N80" s="151">
        <f>SUM(N54:N79)</f>
        <v>0</v>
      </c>
      <c r="P80" s="87"/>
      <c r="Q80" s="7"/>
      <c r="S80" s="151">
        <f>SUM(S54:S79)</f>
        <v>0</v>
      </c>
      <c r="T80" s="10"/>
      <c r="U80" s="86"/>
      <c r="V80" s="7"/>
      <c r="X80" s="151">
        <f>SUM(X54:X79)</f>
        <v>0</v>
      </c>
      <c r="Y80" s="10"/>
    </row>
    <row r="81" spans="1:28" x14ac:dyDescent="0.2">
      <c r="B81" s="27" t="s">
        <v>67</v>
      </c>
      <c r="C81" s="24"/>
      <c r="D81" s="24"/>
      <c r="E81" s="98"/>
      <c r="F81" s="99"/>
      <c r="G81" s="100"/>
      <c r="H81" s="24"/>
      <c r="I81" s="100"/>
      <c r="J81" s="26"/>
      <c r="K81" s="101"/>
      <c r="L81" s="100"/>
      <c r="M81" s="24"/>
      <c r="N81" s="100"/>
      <c r="O81" s="24"/>
      <c r="P81" s="102"/>
      <c r="Q81" s="100"/>
      <c r="R81" s="24"/>
      <c r="S81" s="100"/>
      <c r="T81" s="26"/>
      <c r="U81" s="101"/>
      <c r="V81" s="100"/>
      <c r="W81" s="24"/>
      <c r="X81" s="100"/>
      <c r="Y81" s="10"/>
    </row>
    <row r="82" spans="1:28" x14ac:dyDescent="0.2">
      <c r="A82" s="6"/>
      <c r="B82" s="74" t="s">
        <v>51</v>
      </c>
      <c r="C82" s="31"/>
      <c r="D82" s="31"/>
      <c r="E82" s="74" t="s">
        <v>71</v>
      </c>
      <c r="F82" s="52" t="s">
        <v>12</v>
      </c>
      <c r="G82" s="97"/>
      <c r="I82" s="33">
        <f>IF(F82="ja",G82*$L$15+G82,G82)</f>
        <v>0</v>
      </c>
      <c r="J82" s="10"/>
      <c r="K82" s="86"/>
      <c r="L82" s="97"/>
      <c r="N82" s="33">
        <f>IF(F82="ja",L82*$L$15+L82,L82)</f>
        <v>0</v>
      </c>
      <c r="P82" s="87"/>
      <c r="Q82" s="97"/>
      <c r="S82" s="33">
        <f>IF(F82="ja",Q82*$L$15+Q82,Q82)</f>
        <v>0</v>
      </c>
      <c r="T82" s="10"/>
      <c r="U82" s="86"/>
      <c r="V82" s="97"/>
      <c r="X82" s="33">
        <f>IF(F82="ja",V82*$L$15+V82,V82)</f>
        <v>0</v>
      </c>
      <c r="Y82" s="10"/>
      <c r="Z82" s="5" t="s">
        <v>53</v>
      </c>
    </row>
    <row r="83" spans="1:28" x14ac:dyDescent="0.2">
      <c r="A83" s="6"/>
      <c r="B83" s="72" t="s">
        <v>55</v>
      </c>
      <c r="C83" s="34"/>
      <c r="D83" s="34"/>
      <c r="E83" s="72" t="s">
        <v>72</v>
      </c>
      <c r="F83" s="53" t="s">
        <v>12</v>
      </c>
      <c r="G83" s="73"/>
      <c r="I83" s="33">
        <f>IF(F83="ja",G83*$L$15+G83,G83)</f>
        <v>0</v>
      </c>
      <c r="J83" s="10"/>
      <c r="K83" s="86"/>
      <c r="L83" s="73"/>
      <c r="N83" s="33">
        <f>IF(F83="ja",L83*$L$15+L83,L83)</f>
        <v>0</v>
      </c>
      <c r="P83" s="87"/>
      <c r="Q83" s="73"/>
      <c r="S83" s="33">
        <f>IF(F83="ja",Q83*$L$15+Q83,Q83)</f>
        <v>0</v>
      </c>
      <c r="T83" s="10"/>
      <c r="U83" s="86"/>
      <c r="V83" s="73"/>
      <c r="X83" s="33">
        <f>IF(F83="ja",V83*$L$15+V83,V83)</f>
        <v>0</v>
      </c>
      <c r="Y83" s="10"/>
      <c r="Z83" s="5" t="s">
        <v>53</v>
      </c>
    </row>
    <row r="84" spans="1:28" x14ac:dyDescent="0.2">
      <c r="A84" s="6"/>
      <c r="B84" s="72" t="s">
        <v>62</v>
      </c>
      <c r="C84" s="34"/>
      <c r="D84" s="34"/>
      <c r="E84" s="72">
        <v>4621.6099999999997</v>
      </c>
      <c r="F84" s="53" t="s">
        <v>12</v>
      </c>
      <c r="G84" s="73"/>
      <c r="I84" s="33">
        <f>IF(F84="ja",G84*$L$15+G84,G84)</f>
        <v>0</v>
      </c>
      <c r="J84" s="10"/>
      <c r="K84" s="86"/>
      <c r="L84" s="73"/>
      <c r="N84" s="33">
        <f>IF(F84="ja",L84*$L$15+L84,L84)</f>
        <v>0</v>
      </c>
      <c r="P84" s="87"/>
      <c r="Q84" s="73"/>
      <c r="S84" s="33">
        <f>IF(F84="ja",Q84*$L$15+Q84,Q84)</f>
        <v>0</v>
      </c>
      <c r="T84" s="10"/>
      <c r="U84" s="86"/>
      <c r="V84" s="73"/>
      <c r="X84" s="33">
        <f>IF(F84="ja",V84*$L$15+V84,V84)</f>
        <v>0</v>
      </c>
      <c r="Y84" s="10"/>
      <c r="Z84" s="5"/>
    </row>
    <row r="85" spans="1:28" x14ac:dyDescent="0.2">
      <c r="A85" s="4"/>
      <c r="B85" s="9"/>
      <c r="C85" s="9"/>
      <c r="D85" s="9"/>
      <c r="E85" s="6"/>
      <c r="F85" s="6"/>
      <c r="G85" s="54"/>
      <c r="H85" s="28"/>
      <c r="I85" s="151">
        <f>SUM(I82:I84)</f>
        <v>0</v>
      </c>
      <c r="J85" s="6"/>
      <c r="K85" s="87"/>
      <c r="L85" s="54"/>
      <c r="M85" s="28"/>
      <c r="N85" s="151">
        <f>SUM(N82:N84)</f>
        <v>0</v>
      </c>
      <c r="O85" s="10"/>
      <c r="P85" s="86"/>
      <c r="Q85" s="10"/>
      <c r="R85" s="10"/>
      <c r="S85" s="151">
        <f>SUM(S82:S84)</f>
        <v>0</v>
      </c>
      <c r="T85" s="10"/>
      <c r="U85" s="86"/>
      <c r="V85" s="10"/>
      <c r="W85" s="10"/>
      <c r="X85" s="151">
        <f>SUM(X82:X84)</f>
        <v>0</v>
      </c>
      <c r="Y85" s="10"/>
      <c r="Z85" s="81" t="s">
        <v>54</v>
      </c>
    </row>
    <row r="86" spans="1:28" ht="6" customHeight="1" x14ac:dyDescent="0.2">
      <c r="A86" s="4"/>
      <c r="B86" s="9"/>
      <c r="C86" s="9"/>
      <c r="D86" s="9"/>
      <c r="E86" s="6"/>
      <c r="F86" s="6"/>
      <c r="G86" s="54"/>
      <c r="H86" s="28"/>
      <c r="I86" s="10"/>
      <c r="J86" s="6"/>
      <c r="K86" s="87"/>
      <c r="L86" s="54"/>
      <c r="M86" s="28"/>
      <c r="N86" s="10"/>
      <c r="O86" s="10"/>
      <c r="P86" s="86"/>
      <c r="Q86" s="10"/>
      <c r="R86" s="10"/>
      <c r="S86" s="10"/>
      <c r="T86" s="10"/>
      <c r="U86" s="86"/>
      <c r="V86" s="10"/>
      <c r="W86" s="10"/>
      <c r="X86" s="10"/>
      <c r="Y86" s="10"/>
      <c r="Z86" s="81"/>
    </row>
    <row r="87" spans="1:28" x14ac:dyDescent="0.2">
      <c r="A87" s="4"/>
      <c r="B87" s="27" t="s">
        <v>130</v>
      </c>
      <c r="C87" s="27"/>
      <c r="D87" s="27"/>
      <c r="E87" s="24"/>
      <c r="F87" s="24"/>
      <c r="G87" s="99"/>
      <c r="H87" s="83"/>
      <c r="I87" s="108">
        <f>SUM(I54:I79)-SUM(I82:I84)</f>
        <v>0</v>
      </c>
      <c r="J87" s="104"/>
      <c r="K87" s="105"/>
      <c r="L87" s="23"/>
      <c r="M87" s="23"/>
      <c r="N87" s="108">
        <f>SUM(N54:N79)-SUM(N82:N84)</f>
        <v>0</v>
      </c>
      <c r="O87" s="23"/>
      <c r="P87" s="106"/>
      <c r="Q87" s="23"/>
      <c r="R87" s="23"/>
      <c r="S87" s="108">
        <f>SUM(S54:S79)-SUM(S82:S84)</f>
        <v>0</v>
      </c>
      <c r="T87" s="104"/>
      <c r="U87" s="105"/>
      <c r="V87" s="23"/>
      <c r="W87" s="23"/>
      <c r="X87" s="108">
        <f>SUM(X54:X79)-SUM(X82:X84)</f>
        <v>0</v>
      </c>
      <c r="Y87" s="10"/>
      <c r="Z87" s="81"/>
    </row>
    <row r="88" spans="1:28" x14ac:dyDescent="0.2">
      <c r="A88" s="4"/>
      <c r="B88" s="9"/>
      <c r="C88" s="9"/>
      <c r="D88" s="9"/>
      <c r="E88" s="6"/>
      <c r="F88" s="6"/>
      <c r="G88" s="54"/>
      <c r="H88" s="28"/>
      <c r="I88" s="10"/>
      <c r="J88" s="6"/>
      <c r="K88" s="6"/>
      <c r="L88" s="54"/>
      <c r="M88" s="28"/>
      <c r="N88" s="10"/>
      <c r="O88" s="10"/>
      <c r="P88" s="8"/>
      <c r="Q88" s="10"/>
      <c r="R88" s="10"/>
      <c r="S88" s="10"/>
      <c r="T88" s="10"/>
      <c r="U88" s="8"/>
      <c r="V88" s="10"/>
      <c r="W88" s="10"/>
      <c r="X88" s="10"/>
      <c r="Y88" s="10"/>
      <c r="Z88" s="81"/>
    </row>
    <row r="89" spans="1:28" ht="6" customHeight="1" x14ac:dyDescent="0.2">
      <c r="B89" s="6"/>
      <c r="C89" s="6"/>
      <c r="D89" s="6"/>
      <c r="E89" s="6"/>
      <c r="F89" s="6"/>
      <c r="G89" s="54"/>
      <c r="H89" s="6"/>
      <c r="I89" s="10"/>
      <c r="J89" s="10"/>
      <c r="K89" s="10"/>
      <c r="L89" s="10"/>
      <c r="M89" s="10"/>
      <c r="N89" s="10"/>
      <c r="O89" s="10"/>
      <c r="P89" s="10"/>
      <c r="Q89" s="10"/>
      <c r="R89" s="10"/>
      <c r="S89" s="10"/>
      <c r="T89" s="10"/>
      <c r="U89" s="10"/>
      <c r="V89" s="10"/>
      <c r="W89" s="10"/>
      <c r="X89" s="10"/>
      <c r="Y89" s="10"/>
      <c r="Z89" s="10"/>
      <c r="AA89" s="10"/>
      <c r="AB89" s="10"/>
    </row>
    <row r="90" spans="1:28" x14ac:dyDescent="0.2">
      <c r="B90" s="115" t="s">
        <v>115</v>
      </c>
      <c r="C90" s="116"/>
      <c r="D90" s="116"/>
      <c r="E90" s="116"/>
      <c r="F90" s="117"/>
      <c r="G90" s="118"/>
      <c r="H90" s="118"/>
      <c r="I90" s="118"/>
      <c r="J90" s="116"/>
      <c r="K90" s="116"/>
      <c r="L90" s="118"/>
      <c r="M90" s="118"/>
      <c r="N90" s="118"/>
      <c r="O90" s="116"/>
      <c r="P90" s="116"/>
      <c r="Q90" s="118"/>
      <c r="R90" s="118"/>
      <c r="S90" s="118"/>
      <c r="T90" s="116"/>
      <c r="U90" s="116"/>
      <c r="V90" s="118"/>
      <c r="W90" s="118"/>
      <c r="X90" s="118"/>
      <c r="Y90" s="10"/>
      <c r="Z90" s="10"/>
      <c r="AA90" s="10"/>
      <c r="AB90" s="10"/>
    </row>
    <row r="91" spans="1:28" ht="6" customHeight="1" x14ac:dyDescent="0.2">
      <c r="A91" s="11"/>
      <c r="B91" s="6"/>
      <c r="C91" s="6"/>
      <c r="D91" s="6"/>
      <c r="E91" s="29"/>
      <c r="F91" s="6"/>
      <c r="G91" s="54"/>
      <c r="H91" s="28"/>
      <c r="I91" s="10"/>
      <c r="J91" s="10"/>
      <c r="K91" s="10"/>
      <c r="L91" s="10"/>
      <c r="M91" s="10"/>
      <c r="N91" s="10"/>
      <c r="O91" s="10"/>
      <c r="P91" s="10"/>
      <c r="Q91" s="10"/>
      <c r="R91" s="10"/>
      <c r="S91" s="10"/>
      <c r="T91" s="10"/>
      <c r="U91" s="10"/>
      <c r="V91" s="10"/>
      <c r="W91" s="10"/>
      <c r="X91" s="10"/>
      <c r="Y91" s="10"/>
    </row>
    <row r="92" spans="1:28" x14ac:dyDescent="0.2">
      <c r="A92" s="11"/>
      <c r="B92" s="27" t="s">
        <v>66</v>
      </c>
      <c r="C92" s="24"/>
      <c r="D92" s="24"/>
      <c r="E92" s="85" t="s">
        <v>4</v>
      </c>
      <c r="F92" s="50" t="s">
        <v>22</v>
      </c>
      <c r="G92" s="84" t="s">
        <v>5</v>
      </c>
      <c r="H92" s="24"/>
      <c r="I92" s="129" t="s">
        <v>110</v>
      </c>
      <c r="J92" s="26"/>
      <c r="K92" s="10"/>
      <c r="L92" s="10"/>
      <c r="M92" s="10"/>
      <c r="N92" s="10"/>
      <c r="O92" s="10"/>
      <c r="P92" s="10"/>
      <c r="Q92" s="10"/>
      <c r="R92" s="10"/>
      <c r="S92" s="10"/>
      <c r="T92" s="10"/>
      <c r="U92" s="10"/>
      <c r="V92" s="10"/>
      <c r="W92" s="10"/>
      <c r="X92" s="10"/>
      <c r="Y92" s="10"/>
    </row>
    <row r="93" spans="1:28" x14ac:dyDescent="0.2">
      <c r="B93" s="74" t="s">
        <v>80</v>
      </c>
      <c r="C93" s="31"/>
      <c r="D93" s="31"/>
      <c r="E93" s="74" t="s">
        <v>74</v>
      </c>
      <c r="F93" s="52" t="s">
        <v>8</v>
      </c>
      <c r="G93" s="62"/>
      <c r="I93" s="33">
        <f>IF(F93="ja",G93*$L$15+G93,G93)</f>
        <v>0</v>
      </c>
      <c r="J93" s="15"/>
      <c r="K93" s="15"/>
      <c r="L93" s="15"/>
      <c r="M93" s="15"/>
      <c r="N93" s="15"/>
      <c r="O93" s="15"/>
      <c r="P93" s="15"/>
      <c r="Q93" s="15"/>
      <c r="R93" s="15"/>
      <c r="S93" s="15"/>
      <c r="T93" s="15"/>
      <c r="U93" s="15"/>
      <c r="V93" s="15"/>
      <c r="W93" s="15"/>
      <c r="X93" s="15"/>
      <c r="Y93" s="15"/>
    </row>
    <row r="94" spans="1:28" x14ac:dyDescent="0.2">
      <c r="B94" s="74" t="s">
        <v>57</v>
      </c>
      <c r="C94" s="31"/>
      <c r="D94" s="31"/>
      <c r="E94" s="74" t="s">
        <v>75</v>
      </c>
      <c r="F94" s="52" t="s">
        <v>12</v>
      </c>
      <c r="G94" s="62"/>
      <c r="I94" s="33">
        <f>IF(F94="ja",G94*$L$15+G94,G94)</f>
        <v>0</v>
      </c>
      <c r="J94" s="15"/>
      <c r="K94" s="15"/>
      <c r="L94" s="15"/>
      <c r="M94" s="15"/>
      <c r="N94" s="15"/>
      <c r="O94" s="15"/>
      <c r="P94" s="15"/>
      <c r="Q94" s="15"/>
      <c r="R94" s="15"/>
      <c r="S94" s="15"/>
      <c r="T94" s="15"/>
      <c r="U94" s="15"/>
      <c r="V94" s="15"/>
      <c r="W94" s="15"/>
      <c r="X94" s="15"/>
      <c r="Y94" s="15"/>
    </row>
    <row r="95" spans="1:28" x14ac:dyDescent="0.2">
      <c r="B95" s="74" t="s">
        <v>127</v>
      </c>
      <c r="C95" s="31"/>
      <c r="D95" s="31"/>
      <c r="E95" s="74">
        <v>3132.39</v>
      </c>
      <c r="F95" s="52" t="s">
        <v>12</v>
      </c>
      <c r="G95" s="62"/>
      <c r="I95" s="33">
        <f>IF(F95="ja",G95*$L$15+G95,G95)</f>
        <v>0</v>
      </c>
      <c r="J95" s="15"/>
      <c r="K95" s="15"/>
      <c r="L95" s="15"/>
      <c r="M95" s="15"/>
      <c r="N95" s="15"/>
      <c r="O95" s="15"/>
      <c r="P95" s="15"/>
      <c r="Q95" s="15"/>
      <c r="R95" s="15"/>
      <c r="S95" s="15"/>
      <c r="T95" s="15"/>
      <c r="U95" s="15"/>
      <c r="V95" s="15"/>
      <c r="W95" s="15"/>
      <c r="X95" s="15"/>
      <c r="Y95" s="15"/>
    </row>
    <row r="96" spans="1:28" x14ac:dyDescent="0.2">
      <c r="B96" s="74" t="s">
        <v>58</v>
      </c>
      <c r="C96" s="31"/>
      <c r="D96" s="31"/>
      <c r="E96" s="74" t="s">
        <v>76</v>
      </c>
      <c r="F96" s="52" t="s">
        <v>12</v>
      </c>
      <c r="G96" s="62"/>
      <c r="I96" s="33">
        <f>IF(F96="ja",G96*$L$15+G96,G96)</f>
        <v>0</v>
      </c>
      <c r="J96" s="15"/>
      <c r="K96" s="15"/>
      <c r="L96" t="s">
        <v>43</v>
      </c>
      <c r="M96" s="15"/>
      <c r="N96" s="15"/>
      <c r="O96" s="15"/>
      <c r="P96" s="15"/>
      <c r="Q96" s="15"/>
      <c r="R96" s="15"/>
      <c r="S96" s="15"/>
      <c r="T96" s="15"/>
      <c r="U96" s="15"/>
      <c r="V96" s="15"/>
      <c r="W96" s="15"/>
      <c r="X96" s="15"/>
      <c r="Y96" s="15"/>
    </row>
    <row r="97" spans="1:29" x14ac:dyDescent="0.2">
      <c r="B97" s="6"/>
      <c r="C97" s="6"/>
      <c r="D97" s="6"/>
      <c r="E97" s="6"/>
      <c r="F97" s="6"/>
      <c r="G97" s="6"/>
      <c r="I97" s="152">
        <f>SUM(I93:I96)</f>
        <v>0</v>
      </c>
      <c r="J97" s="10"/>
      <c r="K97" s="10"/>
      <c r="M97" s="10"/>
      <c r="N97" s="10"/>
      <c r="O97" s="10"/>
      <c r="P97" s="10"/>
      <c r="Q97" s="10"/>
      <c r="R97" s="10"/>
      <c r="S97" s="10"/>
      <c r="T97" s="10"/>
      <c r="U97" s="10"/>
      <c r="V97" s="10"/>
      <c r="W97" s="10"/>
      <c r="X97" s="10"/>
      <c r="Y97" s="10"/>
    </row>
    <row r="98" spans="1:29" x14ac:dyDescent="0.2">
      <c r="B98" s="27" t="s">
        <v>67</v>
      </c>
      <c r="C98" s="24"/>
      <c r="D98" s="24"/>
      <c r="E98" s="24"/>
      <c r="F98" s="24"/>
      <c r="G98" s="24"/>
      <c r="H98" s="24"/>
      <c r="I98" s="24"/>
      <c r="J98" s="26"/>
      <c r="K98" s="10"/>
      <c r="M98" s="10"/>
      <c r="N98" s="10"/>
      <c r="O98" s="10"/>
      <c r="P98" s="10"/>
      <c r="Q98" s="10"/>
      <c r="R98" s="10"/>
      <c r="S98" s="10"/>
      <c r="T98" s="10"/>
      <c r="U98" s="10"/>
      <c r="V98" s="10"/>
      <c r="W98" s="10"/>
      <c r="X98" s="10"/>
      <c r="Y98" s="10"/>
    </row>
    <row r="99" spans="1:29" x14ac:dyDescent="0.2">
      <c r="B99" s="74" t="s">
        <v>59</v>
      </c>
      <c r="C99" s="31"/>
      <c r="D99" s="31"/>
      <c r="E99" s="74" t="s">
        <v>77</v>
      </c>
      <c r="F99" s="52" t="s">
        <v>12</v>
      </c>
      <c r="G99" s="62"/>
      <c r="I99" s="33">
        <f>IF(F99="ja",G99*$L$15+G99,G99)</f>
        <v>0</v>
      </c>
      <c r="J99" s="15"/>
      <c r="K99" s="15"/>
      <c r="L99" t="s">
        <v>43</v>
      </c>
      <c r="M99" s="15"/>
      <c r="N99" s="15"/>
      <c r="O99" s="15"/>
      <c r="P99" s="15"/>
      <c r="Q99" s="15"/>
      <c r="R99" s="15"/>
      <c r="S99" s="15"/>
      <c r="T99" s="15"/>
      <c r="U99" s="15"/>
      <c r="V99" s="15"/>
      <c r="W99" s="15"/>
      <c r="X99" s="15"/>
      <c r="Y99" s="15"/>
    </row>
    <row r="100" spans="1:29" x14ac:dyDescent="0.2">
      <c r="B100" s="6"/>
      <c r="C100" s="6"/>
      <c r="D100" s="6"/>
      <c r="E100" s="6"/>
      <c r="F100" s="6"/>
      <c r="G100" s="6"/>
      <c r="H100" s="6"/>
      <c r="I100" s="10"/>
      <c r="J100" s="10"/>
      <c r="K100" s="10"/>
      <c r="L100" s="10"/>
      <c r="M100" s="10"/>
      <c r="N100" s="10"/>
      <c r="O100" s="10"/>
      <c r="P100" s="10"/>
      <c r="Q100" s="10"/>
      <c r="R100" s="10"/>
      <c r="S100" s="10"/>
      <c r="T100" s="10"/>
      <c r="U100" s="10"/>
      <c r="V100" s="10"/>
      <c r="W100" s="10"/>
      <c r="X100" s="10"/>
      <c r="Y100" s="10"/>
    </row>
    <row r="101" spans="1:29" x14ac:dyDescent="0.2">
      <c r="B101" s="27" t="s">
        <v>130</v>
      </c>
      <c r="C101" s="27"/>
      <c r="D101" s="27"/>
      <c r="E101" s="24"/>
      <c r="F101" s="24"/>
      <c r="G101" s="99"/>
      <c r="H101" s="83"/>
      <c r="I101" s="108">
        <f>SUM(I93:I96)-SUM(I99)</f>
        <v>0</v>
      </c>
      <c r="J101" s="104"/>
      <c r="K101" s="10"/>
      <c r="L101" s="10"/>
      <c r="M101" s="10"/>
      <c r="N101" s="10"/>
      <c r="O101" s="10"/>
      <c r="P101" s="10"/>
      <c r="Q101" s="10"/>
      <c r="R101" s="10"/>
      <c r="S101" s="10"/>
      <c r="T101" s="10"/>
      <c r="U101" s="10"/>
      <c r="V101" s="10"/>
      <c r="W101" s="10"/>
      <c r="X101" s="10"/>
      <c r="Y101" s="10"/>
    </row>
    <row r="102" spans="1:29" x14ac:dyDescent="0.2">
      <c r="B102" s="6"/>
      <c r="C102" s="6"/>
      <c r="D102" s="6"/>
      <c r="E102" s="6"/>
      <c r="F102" s="6"/>
      <c r="G102" s="6"/>
      <c r="H102" s="6"/>
      <c r="I102" s="10"/>
      <c r="J102" s="10"/>
      <c r="K102" s="10"/>
      <c r="L102" s="10"/>
      <c r="M102" s="10"/>
      <c r="N102" s="10"/>
      <c r="O102" s="10"/>
      <c r="P102" s="10"/>
      <c r="Q102" s="10"/>
      <c r="R102" s="10"/>
      <c r="S102" s="10"/>
      <c r="T102" s="10"/>
      <c r="U102" s="10"/>
      <c r="V102" s="10"/>
      <c r="W102" s="10"/>
      <c r="X102" s="10"/>
      <c r="Y102" s="10"/>
    </row>
    <row r="103" spans="1:29" x14ac:dyDescent="0.2">
      <c r="I103" s="10"/>
      <c r="J103" s="10"/>
      <c r="K103" s="10"/>
      <c r="L103" s="10"/>
      <c r="M103" s="10"/>
      <c r="N103" s="10"/>
      <c r="O103" s="10"/>
      <c r="P103" s="10"/>
      <c r="Q103" s="10"/>
      <c r="R103" s="10"/>
      <c r="S103" s="10"/>
      <c r="T103" s="10"/>
      <c r="U103" s="10"/>
      <c r="V103" s="10"/>
      <c r="W103" s="10"/>
      <c r="X103" s="10"/>
      <c r="Y103" s="10"/>
    </row>
    <row r="104" spans="1:29" ht="15.75" x14ac:dyDescent="0.25">
      <c r="A104" s="17" t="s">
        <v>78</v>
      </c>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9"/>
    </row>
    <row r="105" spans="1:29" ht="6" customHeight="1" x14ac:dyDescent="0.25">
      <c r="A105" s="3"/>
      <c r="E105" s="2"/>
      <c r="G105" s="2"/>
      <c r="I105" s="10"/>
      <c r="J105" s="10"/>
      <c r="K105" s="10"/>
      <c r="L105" s="10"/>
      <c r="M105" s="10"/>
      <c r="N105" s="10"/>
      <c r="O105" s="10"/>
      <c r="P105" s="10"/>
      <c r="Q105" s="10"/>
      <c r="R105" s="10"/>
      <c r="S105" s="10"/>
      <c r="T105" s="10"/>
      <c r="U105" s="10"/>
      <c r="V105" s="10"/>
      <c r="W105" s="10"/>
      <c r="X105" s="10"/>
      <c r="Y105" s="10"/>
    </row>
    <row r="106" spans="1:29" x14ac:dyDescent="0.2">
      <c r="B106" s="11" t="s">
        <v>47</v>
      </c>
      <c r="E106" s="2"/>
      <c r="G106" s="51"/>
      <c r="H106" s="28">
        <f>SUM(H109:H117)</f>
        <v>0</v>
      </c>
      <c r="I106" s="10"/>
      <c r="J106" s="10"/>
      <c r="K106" s="10"/>
      <c r="L106" s="10"/>
      <c r="M106" s="10"/>
      <c r="N106" s="10"/>
      <c r="O106" s="10"/>
      <c r="P106" s="10"/>
      <c r="Q106" s="10"/>
      <c r="R106" s="10"/>
      <c r="S106" s="10"/>
      <c r="T106" s="10"/>
      <c r="U106" s="10"/>
      <c r="V106" s="10"/>
      <c r="W106" s="10"/>
      <c r="X106" s="10"/>
      <c r="Y106" s="10"/>
    </row>
    <row r="107" spans="1:29" x14ac:dyDescent="0.2">
      <c r="B107" s="103" t="s">
        <v>100</v>
      </c>
      <c r="E107" s="2"/>
      <c r="G107" s="51"/>
      <c r="H107" s="28"/>
      <c r="I107" s="10"/>
      <c r="J107" s="10"/>
      <c r="K107" s="10"/>
      <c r="L107" s="10"/>
      <c r="M107" s="10"/>
      <c r="N107" s="10"/>
      <c r="O107" s="10"/>
      <c r="P107" s="10"/>
      <c r="Q107" s="10"/>
      <c r="R107" s="10"/>
      <c r="S107" s="10"/>
      <c r="T107" s="10"/>
      <c r="U107" s="10"/>
      <c r="V107" s="10"/>
      <c r="W107" s="10"/>
      <c r="X107" s="10"/>
      <c r="Y107" s="10"/>
    </row>
    <row r="108" spans="1:29" x14ac:dyDescent="0.2">
      <c r="B108" s="103" t="s">
        <v>101</v>
      </c>
      <c r="E108" s="2"/>
      <c r="G108" s="51"/>
      <c r="H108" s="28"/>
      <c r="I108" s="10"/>
      <c r="J108" s="10"/>
      <c r="K108" s="10"/>
      <c r="L108" s="10"/>
      <c r="M108" s="10"/>
      <c r="N108" s="10"/>
      <c r="O108" s="10"/>
      <c r="P108" s="10"/>
      <c r="Q108" s="10"/>
      <c r="R108" s="10"/>
      <c r="S108" s="10"/>
      <c r="T108" s="10"/>
      <c r="U108" s="10"/>
      <c r="V108" s="10"/>
      <c r="W108" s="10"/>
      <c r="X108" s="10"/>
      <c r="Y108" s="10"/>
    </row>
    <row r="109" spans="1:29" ht="6" customHeight="1" x14ac:dyDescent="0.2">
      <c r="E109" s="2"/>
      <c r="G109" s="51"/>
      <c r="I109" s="10"/>
      <c r="J109" s="10"/>
      <c r="K109" s="10"/>
      <c r="L109" s="10"/>
      <c r="M109" s="10"/>
      <c r="N109" s="10"/>
      <c r="O109" s="10"/>
      <c r="P109" s="10"/>
      <c r="Q109" s="10"/>
      <c r="R109" s="10"/>
      <c r="S109" s="10"/>
      <c r="T109" s="10"/>
      <c r="U109" s="10"/>
      <c r="V109" s="10"/>
      <c r="W109" s="10"/>
      <c r="X109" s="10"/>
      <c r="Y109" s="10"/>
    </row>
    <row r="110" spans="1:29" x14ac:dyDescent="0.2">
      <c r="A110" s="10"/>
      <c r="B110" s="8"/>
      <c r="C110" s="8"/>
      <c r="D110" s="8"/>
      <c r="E110" s="10"/>
      <c r="F110" s="136"/>
      <c r="G110" s="170" t="s">
        <v>13</v>
      </c>
      <c r="H110" s="170"/>
      <c r="I110" s="170"/>
      <c r="J110" s="119"/>
      <c r="K110" s="120"/>
      <c r="L110" s="170" t="s">
        <v>15</v>
      </c>
      <c r="M110" s="170"/>
      <c r="N110" s="170"/>
      <c r="O110" s="116"/>
      <c r="P110" s="116"/>
      <c r="Q110" s="116"/>
      <c r="R110" s="116"/>
      <c r="S110" s="116"/>
      <c r="T110" s="10"/>
      <c r="U110" s="10"/>
      <c r="V110" s="10"/>
      <c r="W110" s="10"/>
      <c r="X110" s="10"/>
      <c r="Y110" s="10"/>
      <c r="Z110" s="10"/>
      <c r="AA110" s="10"/>
      <c r="AB110" s="10"/>
    </row>
    <row r="111" spans="1:29" ht="6" customHeight="1" x14ac:dyDescent="0.2">
      <c r="A111" s="4"/>
      <c r="B111" s="6"/>
      <c r="C111" s="6"/>
      <c r="D111" s="6"/>
      <c r="F111" s="89"/>
      <c r="G111" s="90"/>
      <c r="H111" s="6"/>
      <c r="I111" s="90"/>
      <c r="J111" s="8"/>
      <c r="K111" s="86"/>
      <c r="M111" s="10"/>
      <c r="N111" s="10"/>
      <c r="O111" s="10"/>
      <c r="P111" s="10"/>
      <c r="Q111" s="10"/>
      <c r="R111" s="10"/>
      <c r="S111" s="10"/>
      <c r="T111" s="10"/>
      <c r="U111" s="10"/>
      <c r="V111" s="10"/>
      <c r="W111" s="10"/>
      <c r="X111" s="10"/>
      <c r="Y111" s="10"/>
      <c r="AC111" s="6"/>
    </row>
    <row r="112" spans="1:29" x14ac:dyDescent="0.2">
      <c r="A112" s="4"/>
      <c r="B112" s="27" t="s">
        <v>3</v>
      </c>
      <c r="C112" s="24"/>
      <c r="D112" s="24"/>
      <c r="E112" s="24"/>
      <c r="F112" s="50" t="s">
        <v>22</v>
      </c>
      <c r="G112" s="84" t="s">
        <v>5</v>
      </c>
      <c r="H112" s="24"/>
      <c r="I112" s="129" t="s">
        <v>110</v>
      </c>
      <c r="J112" s="26"/>
      <c r="K112" s="101"/>
      <c r="L112" s="84" t="s">
        <v>5</v>
      </c>
      <c r="M112" s="24"/>
      <c r="N112" s="129" t="s">
        <v>110</v>
      </c>
      <c r="O112" s="10"/>
      <c r="P112" s="10"/>
      <c r="Q112" s="10"/>
      <c r="R112" s="10"/>
      <c r="S112" s="10"/>
      <c r="T112" s="10"/>
      <c r="U112" s="10"/>
      <c r="V112" s="10"/>
      <c r="W112" s="10"/>
      <c r="X112" s="10"/>
      <c r="Y112" s="10"/>
      <c r="AC112" s="6"/>
    </row>
    <row r="113" spans="1:29" x14ac:dyDescent="0.2">
      <c r="A113" s="4"/>
      <c r="B113" s="6"/>
      <c r="C113" s="6"/>
      <c r="D113" s="6"/>
      <c r="F113" s="89"/>
      <c r="G113" s="90"/>
      <c r="H113" s="6"/>
      <c r="I113" s="90"/>
      <c r="J113" s="8"/>
      <c r="K113" s="86"/>
      <c r="M113" s="10"/>
      <c r="N113" s="10"/>
      <c r="O113" s="10"/>
      <c r="P113" s="10"/>
      <c r="Q113" s="10"/>
      <c r="R113" s="10"/>
      <c r="S113" s="10"/>
      <c r="T113" s="10"/>
      <c r="U113" s="10"/>
      <c r="V113" s="10"/>
      <c r="W113" s="10"/>
      <c r="X113" s="10"/>
      <c r="Y113" s="10"/>
      <c r="AC113" s="6"/>
    </row>
    <row r="114" spans="1:29" x14ac:dyDescent="0.2">
      <c r="B114" s="74" t="s">
        <v>108</v>
      </c>
      <c r="C114" s="31"/>
      <c r="D114" s="31"/>
      <c r="E114" s="32"/>
      <c r="F114" s="56"/>
      <c r="G114" s="64"/>
      <c r="I114" s="7"/>
      <c r="J114" s="16"/>
      <c r="K114" s="107"/>
      <c r="L114" s="64"/>
      <c r="N114" s="7"/>
      <c r="O114" s="16"/>
      <c r="P114" s="16"/>
      <c r="Q114" t="s">
        <v>45</v>
      </c>
      <c r="R114" s="16"/>
      <c r="S114" s="16"/>
      <c r="T114" s="16"/>
      <c r="U114" s="16"/>
      <c r="V114" s="16"/>
      <c r="W114" s="16"/>
      <c r="X114" s="16"/>
      <c r="Y114" s="16"/>
      <c r="AA114" s="6"/>
      <c r="AC114" s="6"/>
    </row>
    <row r="115" spans="1:29" x14ac:dyDescent="0.2">
      <c r="B115" s="74" t="s">
        <v>102</v>
      </c>
      <c r="C115" s="31"/>
      <c r="D115" s="31"/>
      <c r="E115" s="32"/>
      <c r="F115" s="127"/>
      <c r="G115" s="168">
        <f>VLOOKUP(L13,B3:G8,6,FALSE)</f>
        <v>1.72</v>
      </c>
      <c r="I115" s="7"/>
      <c r="J115" s="16"/>
      <c r="K115" s="107"/>
      <c r="L115" s="65"/>
      <c r="N115" s="7"/>
      <c r="O115" s="16"/>
      <c r="P115" s="16"/>
      <c r="Q115" s="30" t="s">
        <v>46</v>
      </c>
      <c r="R115" s="16"/>
      <c r="S115" s="16"/>
      <c r="T115" s="16"/>
      <c r="U115" s="16"/>
      <c r="V115" s="16"/>
      <c r="W115" s="16"/>
      <c r="X115" s="16"/>
      <c r="Y115" s="16"/>
      <c r="AA115" s="6"/>
      <c r="AC115" s="6"/>
    </row>
    <row r="116" spans="1:29" x14ac:dyDescent="0.2">
      <c r="B116" s="31" t="s">
        <v>14</v>
      </c>
      <c r="C116" s="31"/>
      <c r="D116" s="31"/>
      <c r="E116" s="32"/>
      <c r="F116" s="127"/>
      <c r="G116" s="48">
        <f>VLOOKUP(L13,B3:E8,3,FALSE)</f>
        <v>90.19</v>
      </c>
      <c r="I116" s="7"/>
      <c r="J116" s="16"/>
      <c r="K116" s="107"/>
      <c r="L116" s="48">
        <f>VLOOKUP(L13,B3:E8,4,FALSE)</f>
        <v>110.84</v>
      </c>
      <c r="N116" s="7"/>
      <c r="O116" s="16"/>
      <c r="P116" s="16"/>
      <c r="Q116" s="16"/>
      <c r="R116" s="16"/>
      <c r="S116" s="16"/>
      <c r="T116" s="16"/>
      <c r="U116" s="16"/>
      <c r="V116" s="16"/>
      <c r="W116" s="16"/>
      <c r="X116" s="16"/>
      <c r="Y116" s="16"/>
      <c r="AA116" s="6"/>
      <c r="AC116" s="6"/>
    </row>
    <row r="117" spans="1:29" x14ac:dyDescent="0.2">
      <c r="B117" s="31" t="s">
        <v>20</v>
      </c>
      <c r="C117" s="31"/>
      <c r="D117" s="31"/>
      <c r="E117" s="76">
        <f>VLOOKUP(L13,B3:F8,5,FALSE)</f>
        <v>39.200000000000003</v>
      </c>
      <c r="F117" s="53" t="s">
        <v>8</v>
      </c>
      <c r="G117" s="49">
        <f>G115*E117*G116*G114</f>
        <v>0</v>
      </c>
      <c r="J117" s="16"/>
      <c r="K117" s="107"/>
      <c r="L117" s="49">
        <f>L115*E117*L116*L114</f>
        <v>0</v>
      </c>
      <c r="T117" s="16"/>
      <c r="U117" s="16"/>
      <c r="V117" s="16"/>
      <c r="W117" s="16"/>
      <c r="X117" s="16"/>
      <c r="Y117" s="16"/>
      <c r="AA117" s="6"/>
      <c r="AC117" s="6"/>
    </row>
    <row r="118" spans="1:29" x14ac:dyDescent="0.2">
      <c r="B118" s="161"/>
      <c r="C118" s="161"/>
      <c r="D118" s="163" t="s">
        <v>133</v>
      </c>
      <c r="E118" s="164">
        <f>VLOOKUP(L13,B3:I8,8,FALSE)</f>
        <v>0.02</v>
      </c>
      <c r="F118" s="162"/>
      <c r="G118" s="165">
        <f>G117*E118</f>
        <v>0</v>
      </c>
      <c r="I118" s="153">
        <f>IF(F117="ja",G117*$L$15+G117,G117)+G118</f>
        <v>0</v>
      </c>
      <c r="J118" s="16"/>
      <c r="K118" s="107"/>
      <c r="L118" s="49">
        <f>L117*E118</f>
        <v>0</v>
      </c>
      <c r="N118" s="153">
        <f>IF(F117="ja",L117*$L$15+L117,L117)+L118</f>
        <v>0</v>
      </c>
      <c r="O118" s="16"/>
      <c r="P118" s="16"/>
      <c r="Q118" s="154" t="s">
        <v>6</v>
      </c>
      <c r="R118" s="155"/>
      <c r="S118" s="68">
        <f>I118+N118</f>
        <v>0</v>
      </c>
      <c r="T118" s="16"/>
      <c r="U118" s="16"/>
      <c r="V118" s="16"/>
      <c r="W118" s="16"/>
      <c r="X118" s="16"/>
      <c r="Y118" s="16"/>
      <c r="AA118" s="6"/>
      <c r="AC118" s="6"/>
    </row>
    <row r="119" spans="1:29" x14ac:dyDescent="0.2">
      <c r="I119" s="10"/>
      <c r="J119" s="10"/>
      <c r="K119" s="10"/>
      <c r="L119" s="10"/>
      <c r="M119" s="10"/>
      <c r="N119" s="10"/>
      <c r="O119" s="10"/>
      <c r="P119" s="10"/>
      <c r="Q119" s="10"/>
      <c r="R119" s="10"/>
      <c r="S119" s="10"/>
      <c r="T119" s="10"/>
      <c r="U119" s="10"/>
      <c r="V119" s="10"/>
      <c r="W119" s="10"/>
      <c r="X119" s="10"/>
      <c r="Y119" s="10"/>
    </row>
    <row r="120" spans="1:29" x14ac:dyDescent="0.2">
      <c r="I120" s="10"/>
      <c r="J120" s="10"/>
      <c r="K120" s="10"/>
      <c r="L120" s="10"/>
      <c r="M120" s="10"/>
      <c r="N120" s="10"/>
      <c r="O120" s="10"/>
      <c r="P120" s="10"/>
      <c r="Q120" s="10"/>
      <c r="R120" s="10"/>
      <c r="S120" s="10"/>
      <c r="T120" s="10"/>
      <c r="U120" s="10"/>
      <c r="V120" s="10"/>
      <c r="W120" s="10"/>
      <c r="X120" s="10"/>
      <c r="Y120" s="10"/>
    </row>
    <row r="121" spans="1:29" ht="15.75" x14ac:dyDescent="0.25">
      <c r="A121" s="17" t="s">
        <v>38</v>
      </c>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9"/>
    </row>
    <row r="122" spans="1:29" ht="6" customHeight="1" x14ac:dyDescent="0.2">
      <c r="I122" s="10"/>
      <c r="J122" s="10"/>
      <c r="K122" s="10"/>
      <c r="L122" s="10"/>
      <c r="M122" s="10"/>
      <c r="N122" s="10"/>
      <c r="O122" s="10"/>
      <c r="P122" s="10"/>
      <c r="Q122" s="10"/>
      <c r="R122" s="10"/>
      <c r="S122" s="10"/>
      <c r="T122" s="10"/>
      <c r="U122" s="10"/>
      <c r="V122" s="10"/>
      <c r="W122" s="10"/>
      <c r="X122" s="10"/>
      <c r="Y122" s="10"/>
    </row>
    <row r="123" spans="1:29" x14ac:dyDescent="0.2">
      <c r="B123" t="s">
        <v>42</v>
      </c>
      <c r="I123" s="10"/>
      <c r="J123" s="10"/>
      <c r="K123" s="10"/>
      <c r="L123" s="10"/>
      <c r="M123" s="10"/>
      <c r="N123" s="10"/>
      <c r="O123" s="10"/>
      <c r="P123" s="10"/>
      <c r="Q123" s="10"/>
      <c r="R123" s="10"/>
      <c r="S123" s="10"/>
      <c r="T123" s="10"/>
      <c r="U123" s="10"/>
      <c r="V123" s="10"/>
      <c r="W123" s="10"/>
      <c r="X123" s="10"/>
      <c r="Y123" s="10"/>
    </row>
    <row r="124" spans="1:29" x14ac:dyDescent="0.2">
      <c r="I124" s="10"/>
      <c r="J124" s="10"/>
      <c r="K124" s="10"/>
      <c r="L124" s="10"/>
      <c r="M124" s="10"/>
      <c r="N124" s="10"/>
      <c r="O124" s="10"/>
      <c r="P124" s="10"/>
      <c r="Q124" s="10"/>
      <c r="R124" s="10"/>
      <c r="S124" s="10"/>
      <c r="T124" s="10"/>
      <c r="U124" s="10"/>
      <c r="V124" s="10"/>
      <c r="W124" s="10"/>
      <c r="X124" s="10"/>
      <c r="Y124" s="10"/>
    </row>
    <row r="125" spans="1:29" x14ac:dyDescent="0.2">
      <c r="B125" s="27" t="s">
        <v>39</v>
      </c>
      <c r="C125" s="27"/>
      <c r="D125" s="27"/>
      <c r="E125" s="27"/>
      <c r="F125" s="27"/>
      <c r="G125" s="27" t="s">
        <v>40</v>
      </c>
      <c r="H125" s="24"/>
      <c r="I125" s="27" t="s">
        <v>41</v>
      </c>
      <c r="J125" s="27"/>
      <c r="K125" s="27"/>
      <c r="L125" s="58"/>
      <c r="M125" s="58"/>
      <c r="N125" s="58"/>
      <c r="O125" s="58"/>
      <c r="P125" s="58"/>
      <c r="Q125" s="58"/>
      <c r="R125" s="58"/>
      <c r="S125" s="58"/>
      <c r="T125" s="58"/>
      <c r="U125" s="58"/>
      <c r="V125" s="58"/>
      <c r="W125" s="58"/>
      <c r="X125" s="58"/>
      <c r="Y125" s="59"/>
    </row>
    <row r="126" spans="1:29" ht="6" customHeight="1" x14ac:dyDescent="0.2">
      <c r="B126" s="9"/>
      <c r="C126" s="9"/>
      <c r="D126" s="9"/>
      <c r="E126" s="9"/>
      <c r="F126" s="9"/>
      <c r="G126" s="9"/>
      <c r="I126" s="9"/>
      <c r="J126" s="9"/>
      <c r="K126" s="9"/>
      <c r="L126" s="59"/>
      <c r="M126" s="59"/>
      <c r="N126" s="59"/>
      <c r="O126" s="59"/>
      <c r="P126" s="59"/>
      <c r="Q126" s="59"/>
      <c r="R126" s="59"/>
      <c r="S126" s="59"/>
      <c r="T126" s="59"/>
      <c r="U126" s="59"/>
      <c r="V126" s="59"/>
      <c r="W126" s="59"/>
      <c r="X126" s="59"/>
      <c r="Y126" s="59"/>
    </row>
    <row r="127" spans="1:29" x14ac:dyDescent="0.2">
      <c r="B127" s="171"/>
      <c r="C127" s="172"/>
      <c r="D127" s="172"/>
      <c r="E127" s="172"/>
      <c r="F127" s="32"/>
      <c r="G127" s="62"/>
      <c r="I127" s="156"/>
      <c r="J127" s="79"/>
      <c r="K127" s="79"/>
      <c r="L127" s="79"/>
      <c r="M127" s="79"/>
      <c r="N127" s="79"/>
      <c r="O127" s="79"/>
      <c r="P127" s="79"/>
      <c r="Q127" s="79"/>
      <c r="R127" s="79"/>
      <c r="S127" s="79"/>
      <c r="T127" s="79"/>
      <c r="U127" s="79"/>
      <c r="V127" s="79"/>
      <c r="W127" s="79"/>
      <c r="X127" s="79"/>
      <c r="Y127" s="8"/>
    </row>
    <row r="128" spans="1:29" x14ac:dyDescent="0.2">
      <c r="B128" s="171"/>
      <c r="C128" s="172"/>
      <c r="D128" s="172"/>
      <c r="E128" s="172"/>
      <c r="F128" s="35"/>
      <c r="G128" s="63"/>
      <c r="I128" s="156"/>
      <c r="J128" s="79"/>
      <c r="K128" s="79"/>
      <c r="L128" s="79"/>
      <c r="M128" s="79"/>
      <c r="N128" s="79"/>
      <c r="O128" s="79"/>
      <c r="P128" s="79"/>
      <c r="Q128" s="79"/>
      <c r="R128" s="79"/>
      <c r="S128" s="79"/>
      <c r="T128" s="79"/>
      <c r="U128" s="79"/>
      <c r="V128" s="79"/>
      <c r="W128" s="79"/>
      <c r="X128" s="79"/>
      <c r="Y128" s="8"/>
    </row>
    <row r="129" spans="2:25" x14ac:dyDescent="0.2">
      <c r="B129" s="171"/>
      <c r="C129" s="172"/>
      <c r="D129" s="172"/>
      <c r="E129" s="172"/>
      <c r="F129" s="35"/>
      <c r="G129" s="63"/>
      <c r="I129" s="156"/>
      <c r="J129" s="79"/>
      <c r="K129" s="79"/>
      <c r="L129" s="79"/>
      <c r="M129" s="79"/>
      <c r="N129" s="79"/>
      <c r="O129" s="79"/>
      <c r="P129" s="79"/>
      <c r="Q129" s="79"/>
      <c r="R129" s="79"/>
      <c r="S129" s="79"/>
      <c r="T129" s="79"/>
      <c r="U129" s="79"/>
      <c r="V129" s="79"/>
      <c r="W129" s="79"/>
      <c r="X129" s="79"/>
      <c r="Y129" s="8"/>
    </row>
    <row r="130" spans="2:25" x14ac:dyDescent="0.2">
      <c r="B130" s="171"/>
      <c r="C130" s="172"/>
      <c r="D130" s="172"/>
      <c r="E130" s="172"/>
      <c r="F130" s="35"/>
      <c r="G130" s="63"/>
      <c r="I130" s="156"/>
      <c r="J130" s="79"/>
      <c r="K130" s="79"/>
      <c r="L130" s="79"/>
      <c r="M130" s="79"/>
      <c r="N130" s="79"/>
      <c r="O130" s="79"/>
      <c r="P130" s="79"/>
      <c r="Q130" s="79"/>
      <c r="R130" s="79"/>
      <c r="S130" s="79"/>
      <c r="T130" s="79"/>
      <c r="U130" s="79"/>
      <c r="V130" s="79"/>
      <c r="W130" s="79"/>
      <c r="X130" s="79"/>
      <c r="Y130" s="8"/>
    </row>
    <row r="131" spans="2:25" x14ac:dyDescent="0.2">
      <c r="B131" s="171"/>
      <c r="C131" s="172"/>
      <c r="D131" s="172"/>
      <c r="E131" s="172"/>
      <c r="F131" s="35"/>
      <c r="G131" s="63"/>
      <c r="I131" s="156"/>
      <c r="J131" s="79"/>
      <c r="K131" s="79"/>
      <c r="L131" s="79"/>
      <c r="M131" s="79"/>
      <c r="N131" s="79"/>
      <c r="O131" s="79"/>
      <c r="P131" s="79"/>
      <c r="Q131" s="79"/>
      <c r="R131" s="79"/>
      <c r="S131" s="79"/>
      <c r="T131" s="79"/>
      <c r="U131" s="79"/>
      <c r="V131" s="79"/>
      <c r="W131" s="79"/>
      <c r="X131" s="79"/>
      <c r="Y131" s="8"/>
    </row>
    <row r="132" spans="2:25" x14ac:dyDescent="0.2">
      <c r="B132" s="171"/>
      <c r="C132" s="172"/>
      <c r="D132" s="172"/>
      <c r="E132" s="172"/>
      <c r="F132" s="35"/>
      <c r="G132" s="63"/>
      <c r="I132" s="156"/>
      <c r="J132" s="79"/>
      <c r="K132" s="79"/>
      <c r="L132" s="79"/>
      <c r="M132" s="79"/>
      <c r="N132" s="79"/>
      <c r="O132" s="79"/>
      <c r="P132" s="79"/>
      <c r="Q132" s="79"/>
      <c r="R132" s="79"/>
      <c r="S132" s="79"/>
      <c r="T132" s="79"/>
      <c r="U132" s="79"/>
      <c r="V132" s="79"/>
      <c r="W132" s="79"/>
      <c r="X132" s="79"/>
      <c r="Y132" s="8"/>
    </row>
    <row r="133" spans="2:25" x14ac:dyDescent="0.2">
      <c r="B133" s="171"/>
      <c r="C133" s="172"/>
      <c r="D133" s="172"/>
      <c r="E133" s="172"/>
      <c r="F133" s="35"/>
      <c r="G133" s="63"/>
      <c r="I133" s="156"/>
      <c r="J133" s="79"/>
      <c r="K133" s="79"/>
      <c r="L133" s="79"/>
      <c r="M133" s="79"/>
      <c r="N133" s="79"/>
      <c r="O133" s="79"/>
      <c r="P133" s="79"/>
      <c r="Q133" s="79"/>
      <c r="R133" s="79"/>
      <c r="S133" s="79"/>
      <c r="T133" s="79"/>
      <c r="U133" s="79"/>
      <c r="V133" s="79"/>
      <c r="W133" s="79"/>
      <c r="X133" s="79"/>
      <c r="Y133" s="8"/>
    </row>
    <row r="134" spans="2:25" x14ac:dyDescent="0.2">
      <c r="B134" s="171"/>
      <c r="C134" s="172"/>
      <c r="D134" s="172"/>
      <c r="E134" s="172"/>
      <c r="F134" s="35"/>
      <c r="G134" s="63"/>
      <c r="I134" s="156"/>
      <c r="J134" s="79"/>
      <c r="K134" s="79"/>
      <c r="L134" s="79"/>
      <c r="M134" s="79"/>
      <c r="N134" s="79"/>
      <c r="O134" s="79"/>
      <c r="P134" s="79"/>
      <c r="Q134" s="79"/>
      <c r="R134" s="79"/>
      <c r="S134" s="79"/>
      <c r="T134" s="79"/>
      <c r="U134" s="79"/>
      <c r="V134" s="79"/>
      <c r="W134" s="79"/>
      <c r="X134" s="79"/>
      <c r="Y134" s="8"/>
    </row>
    <row r="135" spans="2:25" x14ac:dyDescent="0.2">
      <c r="B135" s="171"/>
      <c r="C135" s="172"/>
      <c r="D135" s="172"/>
      <c r="E135" s="172"/>
      <c r="F135" s="35"/>
      <c r="G135" s="63"/>
      <c r="I135" s="156"/>
      <c r="J135" s="79"/>
      <c r="K135" s="79"/>
      <c r="L135" s="79"/>
      <c r="M135" s="79"/>
      <c r="N135" s="79"/>
      <c r="O135" s="79"/>
      <c r="P135" s="79"/>
      <c r="Q135" s="79"/>
      <c r="R135" s="79"/>
      <c r="S135" s="79"/>
      <c r="T135" s="79"/>
      <c r="U135" s="79"/>
      <c r="V135" s="79"/>
      <c r="W135" s="79"/>
      <c r="X135" s="79"/>
      <c r="Y135" s="8"/>
    </row>
    <row r="136" spans="2:25" x14ac:dyDescent="0.2">
      <c r="B136" s="171"/>
      <c r="C136" s="172"/>
      <c r="D136" s="172"/>
      <c r="E136" s="172"/>
      <c r="F136" s="35"/>
      <c r="G136" s="63"/>
      <c r="I136" s="156"/>
      <c r="J136" s="79"/>
      <c r="K136" s="79"/>
      <c r="L136" s="79"/>
      <c r="M136" s="79"/>
      <c r="N136" s="79"/>
      <c r="O136" s="79"/>
      <c r="P136" s="79"/>
      <c r="Q136" s="79"/>
      <c r="R136" s="79"/>
      <c r="S136" s="79"/>
      <c r="T136" s="79"/>
      <c r="U136" s="79"/>
      <c r="V136" s="79"/>
      <c r="W136" s="79"/>
      <c r="X136" s="79"/>
      <c r="Y136" s="8"/>
    </row>
    <row r="137" spans="2:25" x14ac:dyDescent="0.2">
      <c r="B137" s="171"/>
      <c r="C137" s="172"/>
      <c r="D137" s="172"/>
      <c r="E137" s="172"/>
      <c r="F137" s="35"/>
      <c r="G137" s="63"/>
      <c r="I137" s="156"/>
      <c r="J137" s="79"/>
      <c r="K137" s="79"/>
      <c r="L137" s="79"/>
      <c r="M137" s="79"/>
      <c r="N137" s="79"/>
      <c r="O137" s="79"/>
      <c r="P137" s="79"/>
      <c r="Q137" s="79"/>
      <c r="R137" s="79"/>
      <c r="S137" s="79"/>
      <c r="T137" s="79"/>
      <c r="U137" s="79"/>
      <c r="V137" s="79"/>
      <c r="W137" s="79"/>
      <c r="X137" s="79"/>
      <c r="Y137" s="8"/>
    </row>
    <row r="138" spans="2:25" x14ac:dyDescent="0.2">
      <c r="B138" s="171"/>
      <c r="C138" s="172"/>
      <c r="D138" s="172"/>
      <c r="E138" s="172"/>
      <c r="F138" s="35"/>
      <c r="G138" s="63"/>
      <c r="I138" s="156"/>
      <c r="J138" s="79"/>
      <c r="K138" s="79"/>
      <c r="L138" s="79"/>
      <c r="M138" s="79"/>
      <c r="N138" s="79"/>
      <c r="O138" s="79"/>
      <c r="P138" s="79"/>
      <c r="Q138" s="79"/>
      <c r="R138" s="79"/>
      <c r="S138" s="79"/>
      <c r="T138" s="79"/>
      <c r="U138" s="79"/>
      <c r="V138" s="79"/>
      <c r="W138" s="79"/>
      <c r="X138" s="79"/>
      <c r="Y138" s="8"/>
    </row>
    <row r="139" spans="2:25" x14ac:dyDescent="0.2">
      <c r="B139" s="171"/>
      <c r="C139" s="172"/>
      <c r="D139" s="172"/>
      <c r="E139" s="172"/>
      <c r="F139" s="35"/>
      <c r="G139" s="63"/>
      <c r="I139" s="156"/>
      <c r="J139" s="79"/>
      <c r="K139" s="79"/>
      <c r="L139" s="79"/>
      <c r="M139" s="79"/>
      <c r="N139" s="79"/>
      <c r="O139" s="79"/>
      <c r="P139" s="79"/>
      <c r="Q139" s="79"/>
      <c r="R139" s="79"/>
      <c r="S139" s="79"/>
      <c r="T139" s="79"/>
      <c r="U139" s="79"/>
      <c r="V139" s="79"/>
      <c r="W139" s="79"/>
      <c r="X139" s="79"/>
      <c r="Y139" s="8"/>
    </row>
    <row r="140" spans="2:25" x14ac:dyDescent="0.2">
      <c r="B140" s="171"/>
      <c r="C140" s="172"/>
      <c r="D140" s="172"/>
      <c r="E140" s="172"/>
      <c r="F140" s="35"/>
      <c r="G140" s="63"/>
      <c r="I140" s="156"/>
      <c r="J140" s="79"/>
      <c r="K140" s="79"/>
      <c r="L140" s="79"/>
      <c r="M140" s="79"/>
      <c r="N140" s="79"/>
      <c r="O140" s="79"/>
      <c r="P140" s="79"/>
      <c r="Q140" s="79"/>
      <c r="R140" s="79"/>
      <c r="S140" s="79"/>
      <c r="T140" s="79"/>
      <c r="U140" s="79"/>
      <c r="V140" s="79"/>
      <c r="W140" s="79"/>
      <c r="X140" s="79"/>
      <c r="Y140" s="8"/>
    </row>
    <row r="141" spans="2:25" ht="6.75" customHeight="1" x14ac:dyDescent="0.2">
      <c r="I141" s="10"/>
      <c r="J141" s="10"/>
      <c r="K141" s="10"/>
      <c r="L141" s="10"/>
      <c r="M141" s="10"/>
      <c r="N141" s="10"/>
      <c r="O141" s="10"/>
      <c r="P141" s="10"/>
      <c r="Q141" s="10"/>
      <c r="R141" s="10"/>
      <c r="S141" s="10"/>
      <c r="T141" s="10"/>
      <c r="U141" s="10"/>
      <c r="V141" s="10"/>
      <c r="W141" s="10"/>
      <c r="X141" s="10"/>
      <c r="Y141" s="10"/>
    </row>
    <row r="142" spans="2:25" x14ac:dyDescent="0.2">
      <c r="B142" s="39" t="s">
        <v>6</v>
      </c>
      <c r="C142" s="39"/>
      <c r="D142" s="39"/>
      <c r="E142" s="39"/>
      <c r="F142" s="39"/>
      <c r="G142" s="68">
        <f>SUM(G127:G140)</f>
        <v>0</v>
      </c>
      <c r="I142" s="10"/>
      <c r="J142" s="10"/>
      <c r="K142" s="10"/>
      <c r="L142" s="10"/>
      <c r="M142" s="10"/>
      <c r="N142" s="10"/>
      <c r="O142" s="10"/>
      <c r="P142" s="10"/>
      <c r="Q142" s="10"/>
      <c r="R142" s="10"/>
      <c r="S142" s="10"/>
      <c r="T142" s="10"/>
      <c r="U142" s="10"/>
      <c r="V142" s="10"/>
      <c r="W142" s="10"/>
      <c r="X142" s="10"/>
      <c r="Y142" s="10"/>
    </row>
    <row r="143" spans="2:25" x14ac:dyDescent="0.2">
      <c r="I143" s="10"/>
      <c r="J143" s="10"/>
      <c r="K143" s="10"/>
      <c r="L143" s="10"/>
      <c r="M143" s="10"/>
      <c r="N143" s="10"/>
      <c r="O143" s="10"/>
      <c r="P143" s="10"/>
      <c r="Q143" s="10"/>
      <c r="R143" s="10"/>
      <c r="S143" s="10"/>
      <c r="T143" s="10"/>
      <c r="U143" s="10"/>
      <c r="V143" s="10"/>
      <c r="W143" s="10"/>
      <c r="X143" s="10"/>
      <c r="Y143" s="10"/>
    </row>
    <row r="144" spans="2:25" x14ac:dyDescent="0.2">
      <c r="I144" s="10"/>
      <c r="J144" s="10"/>
      <c r="K144" s="10"/>
      <c r="L144" s="10"/>
      <c r="M144" s="10"/>
      <c r="N144" s="10"/>
      <c r="O144" s="10"/>
      <c r="P144" s="10"/>
      <c r="Q144" s="10"/>
      <c r="R144" s="10"/>
      <c r="S144" s="10"/>
      <c r="T144" s="10"/>
      <c r="U144" s="10"/>
      <c r="V144" s="10"/>
      <c r="W144" s="10"/>
      <c r="X144" s="10"/>
      <c r="Y144" s="10"/>
    </row>
    <row r="145" spans="1:28" ht="15.75" x14ac:dyDescent="0.25">
      <c r="A145" s="17" t="s">
        <v>63</v>
      </c>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9"/>
    </row>
    <row r="146" spans="1:28" ht="6" customHeight="1" x14ac:dyDescent="0.2">
      <c r="I146" s="10"/>
      <c r="J146" s="10"/>
      <c r="K146" s="10"/>
      <c r="L146" s="10"/>
      <c r="M146" s="10"/>
      <c r="N146" s="10"/>
      <c r="O146" s="10"/>
      <c r="P146" s="10"/>
      <c r="Q146" s="10"/>
      <c r="R146" s="10"/>
      <c r="S146" s="10"/>
      <c r="T146" s="10"/>
      <c r="U146" s="10"/>
      <c r="V146" s="10"/>
      <c r="W146" s="10"/>
      <c r="X146" s="10"/>
      <c r="Y146" s="10"/>
    </row>
    <row r="147" spans="1:28" x14ac:dyDescent="0.2">
      <c r="B147" s="32" t="s">
        <v>16</v>
      </c>
      <c r="C147" s="32"/>
      <c r="D147" s="32"/>
      <c r="E147" s="32"/>
      <c r="F147" s="32"/>
      <c r="G147" s="33">
        <f>I60+I76+N60+N76+S60+S76+X60+X76</f>
        <v>0</v>
      </c>
      <c r="I147" s="10"/>
      <c r="J147" s="10"/>
      <c r="K147" s="10"/>
      <c r="L147" s="10"/>
      <c r="M147" s="10"/>
      <c r="N147" s="10"/>
      <c r="O147" s="10"/>
      <c r="P147" s="10"/>
      <c r="Q147" s="10"/>
      <c r="R147" s="10"/>
      <c r="S147" s="10"/>
      <c r="T147" s="10"/>
      <c r="U147" s="10"/>
      <c r="V147" s="10"/>
      <c r="W147" s="10"/>
      <c r="X147" s="10"/>
      <c r="Y147" s="10"/>
    </row>
    <row r="148" spans="1:28" x14ac:dyDescent="0.2">
      <c r="B148" s="35" t="s">
        <v>17</v>
      </c>
      <c r="C148" s="35"/>
      <c r="D148" s="35"/>
      <c r="E148" s="35"/>
      <c r="F148" s="35"/>
      <c r="G148" s="36">
        <f>I84+N84+S84+X84</f>
        <v>0</v>
      </c>
      <c r="I148" s="10"/>
      <c r="J148" s="10"/>
      <c r="K148" s="10"/>
      <c r="L148" s="10"/>
      <c r="M148" s="10"/>
      <c r="N148" s="10"/>
      <c r="O148" s="10"/>
      <c r="P148" s="10"/>
      <c r="Q148" s="10"/>
      <c r="R148" s="10"/>
      <c r="S148" s="10"/>
      <c r="T148" s="10"/>
      <c r="U148" s="10"/>
      <c r="V148" s="10"/>
      <c r="W148" s="10"/>
      <c r="X148" s="10"/>
      <c r="Y148" s="10"/>
    </row>
    <row r="149" spans="1:28" x14ac:dyDescent="0.2">
      <c r="B149" s="134" t="s">
        <v>64</v>
      </c>
      <c r="C149" s="35"/>
      <c r="D149" s="35"/>
      <c r="E149" s="35"/>
      <c r="F149" s="35"/>
      <c r="G149" s="135">
        <f>G147-G148</f>
        <v>0</v>
      </c>
      <c r="I149" s="157" t="str">
        <f>IF(G147=0,"",G149/G147)</f>
        <v/>
      </c>
      <c r="J149" s="10"/>
      <c r="K149" s="10"/>
      <c r="L149" s="10"/>
      <c r="M149" s="10"/>
      <c r="N149" s="10"/>
      <c r="O149" s="10"/>
      <c r="P149" s="10"/>
      <c r="Q149" s="10"/>
      <c r="R149" s="10"/>
      <c r="S149" s="10"/>
      <c r="T149" s="10"/>
      <c r="U149" s="10"/>
      <c r="V149" s="10"/>
      <c r="W149" s="10"/>
      <c r="X149" s="10"/>
      <c r="Y149" s="10"/>
    </row>
    <row r="150" spans="1:28" x14ac:dyDescent="0.2">
      <c r="I150" s="10"/>
      <c r="J150" s="10"/>
      <c r="K150" s="10"/>
      <c r="L150" s="10"/>
      <c r="M150" s="10"/>
      <c r="N150" s="10"/>
      <c r="O150" s="10"/>
      <c r="P150" s="10"/>
      <c r="Q150" s="10"/>
      <c r="R150" s="10"/>
      <c r="S150" s="10"/>
      <c r="T150" s="10"/>
      <c r="U150" s="10"/>
      <c r="V150" s="10"/>
      <c r="W150" s="10"/>
      <c r="X150" s="10"/>
      <c r="Y150" s="10"/>
    </row>
    <row r="151" spans="1:28" x14ac:dyDescent="0.2">
      <c r="B151" s="5" t="s">
        <v>103</v>
      </c>
      <c r="I151" s="10"/>
      <c r="J151" s="10"/>
      <c r="K151" s="10"/>
      <c r="L151" s="10"/>
      <c r="M151" s="10"/>
      <c r="N151" s="10"/>
      <c r="O151" s="10"/>
      <c r="P151" s="10"/>
      <c r="Q151" s="10"/>
      <c r="R151" s="10"/>
      <c r="S151" s="10"/>
      <c r="T151" s="10"/>
      <c r="U151" s="10"/>
      <c r="V151" s="10"/>
      <c r="W151" s="10"/>
      <c r="X151" s="10"/>
      <c r="Y151" s="10"/>
    </row>
    <row r="152" spans="1:28" x14ac:dyDescent="0.2">
      <c r="B152" s="173"/>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5"/>
      <c r="Y152" s="110"/>
      <c r="Z152" s="109"/>
      <c r="AA152" s="109"/>
      <c r="AB152" s="109"/>
    </row>
    <row r="153" spans="1:28" x14ac:dyDescent="0.2">
      <c r="B153" s="176"/>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8"/>
      <c r="Y153" s="110"/>
      <c r="Z153" s="109"/>
      <c r="AA153" s="109"/>
      <c r="AB153" s="109"/>
    </row>
    <row r="154" spans="1:28" x14ac:dyDescent="0.2">
      <c r="B154" s="176"/>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8"/>
      <c r="Y154" s="110"/>
      <c r="Z154" s="109"/>
      <c r="AA154" s="109"/>
      <c r="AB154" s="109"/>
    </row>
    <row r="155" spans="1:28" x14ac:dyDescent="0.2">
      <c r="B155" s="176"/>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8"/>
      <c r="Y155" s="110"/>
      <c r="Z155" s="109"/>
      <c r="AA155" s="109"/>
      <c r="AB155" s="109"/>
    </row>
    <row r="156" spans="1:28" x14ac:dyDescent="0.2">
      <c r="B156" s="176"/>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8"/>
      <c r="Y156" s="110"/>
      <c r="Z156" s="109"/>
      <c r="AA156" s="109"/>
      <c r="AB156" s="109"/>
    </row>
    <row r="157" spans="1:28" x14ac:dyDescent="0.2">
      <c r="B157" s="176"/>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8"/>
      <c r="Y157" s="110"/>
      <c r="Z157" s="109"/>
      <c r="AA157" s="109"/>
      <c r="AB157" s="109"/>
    </row>
    <row r="158" spans="1:28" x14ac:dyDescent="0.2">
      <c r="B158" s="179"/>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1"/>
      <c r="Y158" s="110"/>
      <c r="Z158" s="109"/>
      <c r="AA158" s="109"/>
      <c r="AB158" s="109"/>
    </row>
    <row r="159" spans="1:28" ht="6" customHeight="1" x14ac:dyDescent="0.2">
      <c r="I159" s="10"/>
      <c r="J159" s="10"/>
      <c r="K159" s="10"/>
      <c r="L159" s="10"/>
      <c r="M159" s="10"/>
      <c r="N159" s="10"/>
      <c r="O159" s="10"/>
      <c r="P159" s="10"/>
      <c r="Q159" s="10"/>
      <c r="R159" s="10"/>
      <c r="S159" s="10"/>
      <c r="T159" s="10"/>
      <c r="U159" s="10"/>
      <c r="V159" s="10"/>
      <c r="W159" s="10"/>
      <c r="X159" s="10"/>
      <c r="Y159" s="10"/>
    </row>
    <row r="177" spans="9:29" x14ac:dyDescent="0.2">
      <c r="I177" s="10"/>
      <c r="J177" s="10"/>
      <c r="K177" s="10"/>
      <c r="L177" s="10"/>
      <c r="M177" s="10"/>
      <c r="N177" s="10"/>
      <c r="O177" s="10"/>
      <c r="P177" s="10"/>
      <c r="Q177" s="10"/>
      <c r="R177" s="10"/>
      <c r="S177" s="10"/>
      <c r="T177" s="10"/>
      <c r="U177" s="10"/>
      <c r="V177" s="10"/>
      <c r="W177" s="10"/>
      <c r="X177" s="10"/>
      <c r="Y177" s="10"/>
      <c r="Z177" s="10"/>
      <c r="AA177" s="10"/>
      <c r="AB177" s="6"/>
      <c r="AC177" s="6"/>
    </row>
    <row r="178" spans="9:29" x14ac:dyDescent="0.2">
      <c r="I178" s="10"/>
      <c r="J178" s="10"/>
      <c r="K178" s="10"/>
      <c r="L178" s="10"/>
      <c r="M178" s="10"/>
      <c r="N178" s="10"/>
      <c r="O178" s="10"/>
      <c r="P178" s="10"/>
      <c r="Q178" s="10"/>
      <c r="R178" s="10"/>
      <c r="S178" s="10"/>
      <c r="T178" s="10"/>
      <c r="U178" s="10"/>
      <c r="V178" s="10"/>
      <c r="W178" s="10"/>
      <c r="X178" s="10"/>
      <c r="Y178" s="10"/>
      <c r="Z178" s="10"/>
      <c r="AA178" s="10"/>
    </row>
    <row r="179" spans="9:29" x14ac:dyDescent="0.2">
      <c r="I179" s="10"/>
      <c r="J179" s="10"/>
      <c r="K179" s="10"/>
      <c r="L179" s="10"/>
      <c r="M179" s="10"/>
      <c r="N179" s="10"/>
      <c r="O179" s="10"/>
      <c r="P179" s="10"/>
      <c r="Q179" s="10"/>
      <c r="R179" s="10"/>
      <c r="S179" s="10"/>
      <c r="T179" s="10"/>
      <c r="U179" s="10"/>
      <c r="V179" s="10"/>
      <c r="W179" s="10"/>
      <c r="X179" s="10"/>
      <c r="Y179" s="10"/>
      <c r="Z179" s="10"/>
      <c r="AA179" s="10"/>
    </row>
    <row r="180" spans="9:29" x14ac:dyDescent="0.2">
      <c r="I180" s="10"/>
      <c r="J180" s="10"/>
      <c r="K180" s="10"/>
      <c r="L180" s="10"/>
      <c r="M180" s="10"/>
      <c r="N180" s="10"/>
      <c r="O180" s="10"/>
      <c r="P180" s="10"/>
      <c r="Q180" s="10"/>
      <c r="R180" s="10"/>
      <c r="S180" s="10"/>
      <c r="T180" s="10"/>
      <c r="U180" s="10"/>
      <c r="V180" s="10"/>
      <c r="W180" s="10"/>
      <c r="X180" s="10"/>
      <c r="Y180" s="10"/>
      <c r="Z180" s="10"/>
      <c r="AA180" s="10"/>
    </row>
    <row r="181" spans="9:29" x14ac:dyDescent="0.2">
      <c r="I181" s="10"/>
      <c r="J181" s="10"/>
      <c r="K181" s="10"/>
      <c r="L181" s="10"/>
      <c r="M181" s="10"/>
      <c r="N181" s="10"/>
      <c r="O181" s="10"/>
      <c r="P181" s="10"/>
      <c r="Q181" s="10"/>
      <c r="R181" s="10"/>
      <c r="S181" s="10"/>
      <c r="T181" s="10"/>
      <c r="U181" s="10"/>
      <c r="V181" s="10"/>
      <c r="W181" s="10"/>
      <c r="X181" s="10"/>
      <c r="Y181" s="10"/>
      <c r="Z181" s="10"/>
      <c r="AA181" s="10"/>
    </row>
    <row r="182" spans="9:29" x14ac:dyDescent="0.2">
      <c r="I182" s="10"/>
      <c r="J182" s="10"/>
      <c r="K182" s="10"/>
      <c r="L182" s="10"/>
      <c r="M182" s="10"/>
      <c r="N182" s="10"/>
      <c r="O182" s="10"/>
      <c r="P182" s="10"/>
      <c r="Q182" s="10"/>
      <c r="R182" s="10"/>
      <c r="S182" s="10"/>
      <c r="T182" s="10"/>
      <c r="U182" s="10"/>
      <c r="V182" s="10"/>
      <c r="W182" s="10"/>
      <c r="X182" s="10"/>
      <c r="Y182" s="10"/>
      <c r="Z182" s="10"/>
      <c r="AA182" s="10"/>
    </row>
    <row r="183" spans="9:29" x14ac:dyDescent="0.2">
      <c r="I183" s="10"/>
      <c r="J183" s="10"/>
      <c r="K183" s="10"/>
      <c r="L183" s="10"/>
      <c r="M183" s="10"/>
      <c r="N183" s="10"/>
      <c r="O183" s="10"/>
      <c r="P183" s="10"/>
      <c r="Q183" s="10"/>
      <c r="R183" s="10"/>
      <c r="S183" s="10"/>
      <c r="T183" s="10"/>
      <c r="U183" s="10"/>
      <c r="V183" s="10"/>
      <c r="W183" s="10"/>
      <c r="X183" s="10"/>
      <c r="Y183" s="10"/>
      <c r="Z183" s="10"/>
      <c r="AA183" s="10"/>
    </row>
    <row r="184" spans="9:29" x14ac:dyDescent="0.2">
      <c r="I184" s="10"/>
      <c r="J184" s="10"/>
      <c r="K184" s="10"/>
      <c r="L184" s="10"/>
      <c r="M184" s="10"/>
      <c r="N184" s="10"/>
      <c r="O184" s="10"/>
      <c r="P184" s="10"/>
      <c r="Q184" s="10"/>
      <c r="R184" s="10"/>
      <c r="S184" s="10"/>
      <c r="T184" s="10"/>
      <c r="U184" s="10"/>
      <c r="V184" s="10"/>
      <c r="W184" s="10"/>
      <c r="X184" s="10"/>
      <c r="Y184" s="10"/>
      <c r="Z184" s="10"/>
      <c r="AA184" s="10"/>
    </row>
    <row r="185" spans="9:29" x14ac:dyDescent="0.2">
      <c r="I185" s="10"/>
      <c r="J185" s="10"/>
      <c r="K185" s="10"/>
      <c r="L185" s="10"/>
      <c r="M185" s="10"/>
      <c r="N185" s="10"/>
      <c r="O185" s="10"/>
      <c r="P185" s="10"/>
      <c r="Q185" s="10"/>
      <c r="R185" s="10"/>
      <c r="S185" s="10"/>
      <c r="T185" s="10"/>
      <c r="U185" s="10"/>
      <c r="V185" s="10"/>
      <c r="W185" s="10"/>
      <c r="X185" s="10"/>
      <c r="Y185" s="10"/>
      <c r="Z185" s="10"/>
      <c r="AA185" s="10"/>
    </row>
    <row r="186" spans="9:29" x14ac:dyDescent="0.2">
      <c r="I186" s="10"/>
      <c r="J186" s="10"/>
      <c r="K186" s="10"/>
      <c r="L186" s="10"/>
      <c r="M186" s="10"/>
      <c r="N186" s="10"/>
      <c r="O186" s="10"/>
      <c r="P186" s="10"/>
      <c r="Q186" s="10"/>
      <c r="R186" s="10"/>
      <c r="S186" s="10"/>
      <c r="T186" s="10"/>
      <c r="U186" s="10"/>
      <c r="V186" s="10"/>
      <c r="W186" s="10"/>
      <c r="X186" s="10"/>
      <c r="Y186" s="10"/>
      <c r="Z186" s="10"/>
      <c r="AA186" s="10"/>
    </row>
  </sheetData>
  <sheetProtection algorithmName="SHA-512" hashValue="J2qg4u4hRc+C/e5CXamJdYFtZHg4yT+a2tNBMYYpeaLHOLfqkFq2eOK/0ghaSF+ZjdaVpLOz8ma06MolnGiezg==" saltValue="zPT20UpunUvnEFS9CbjQNg==" spinCount="100000" sheet="1" objects="1" scenarios="1"/>
  <mergeCells count="23">
    <mergeCell ref="B152:X158"/>
    <mergeCell ref="C13:G13"/>
    <mergeCell ref="Q50:S50"/>
    <mergeCell ref="V50:X50"/>
    <mergeCell ref="B127:E127"/>
    <mergeCell ref="B128:E128"/>
    <mergeCell ref="B129:E129"/>
    <mergeCell ref="B130:E130"/>
    <mergeCell ref="B134:E134"/>
    <mergeCell ref="G50:I50"/>
    <mergeCell ref="L50:N50"/>
    <mergeCell ref="B135:E135"/>
    <mergeCell ref="B131:E131"/>
    <mergeCell ref="B140:E140"/>
    <mergeCell ref="B31:X45"/>
    <mergeCell ref="B138:E138"/>
    <mergeCell ref="G110:I110"/>
    <mergeCell ref="L110:N110"/>
    <mergeCell ref="B139:E139"/>
    <mergeCell ref="B136:E136"/>
    <mergeCell ref="B137:E137"/>
    <mergeCell ref="B132:E132"/>
    <mergeCell ref="B133:E133"/>
  </mergeCells>
  <phoneticPr fontId="0" type="noConversion"/>
  <dataValidations count="1">
    <dataValidation type="list" allowBlank="1" showInputMessage="1" showErrorMessage="1" sqref="L13">
      <formula1>$B$3:$B$8</formula1>
    </dataValidation>
  </dataValidations>
  <pageMargins left="0.39370078740157483" right="0.39370078740157483" top="1.1811023622047245" bottom="0.6692913385826772" header="0.19685039370078741" footer="0.19685039370078741"/>
  <pageSetup paperSize="9" scale="64" fitToHeight="0" orientation="landscape" r:id="rId1"/>
  <headerFooter scaleWithDoc="0">
    <oddHeader>&amp;L&amp;"Arial,Fett"Amt für Volksschule&amp;"Arial,Standard"
Finanzen&amp;R
&amp;G</oddHeader>
    <oddFooter>&amp;L&amp;8&amp;F/AVFIN&amp;C&amp;8&amp;P/&amp;N&amp;R&amp;8&amp;A</oddFooter>
  </headerFooter>
  <rowBreaks count="2" manualBreakCount="2">
    <brk id="47" max="27" man="1"/>
    <brk id="103" max="27"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workbookViewId="0">
      <selection activeCell="C4" sqref="C4:F4"/>
    </sheetView>
  </sheetViews>
  <sheetFormatPr baseColWidth="10" defaultRowHeight="12.75" x14ac:dyDescent="0.2"/>
  <cols>
    <col min="1" max="1" width="3.42578125" customWidth="1"/>
    <col min="2" max="2" width="14.85546875" customWidth="1"/>
    <col min="3" max="3" width="13.85546875" customWidth="1"/>
    <col min="4" max="4" width="5.28515625" customWidth="1"/>
    <col min="6" max="6" width="22.5703125" bestFit="1" customWidth="1"/>
    <col min="7" max="7" width="7.140625" customWidth="1"/>
    <col min="8" max="8" width="9.42578125" customWidth="1"/>
    <col min="9" max="9" width="1.7109375" customWidth="1"/>
    <col min="10" max="10" width="6.28515625" customWidth="1"/>
    <col min="11" max="11" width="18.28515625" customWidth="1"/>
    <col min="12" max="12" width="14.5703125" customWidth="1"/>
  </cols>
  <sheetData>
    <row r="1" spans="1:12" ht="19.5" x14ac:dyDescent="0.3">
      <c r="A1" s="1" t="s">
        <v>0</v>
      </c>
    </row>
    <row r="4" spans="1:12" x14ac:dyDescent="0.2">
      <c r="A4" s="4" t="s">
        <v>1</v>
      </c>
      <c r="C4" s="192">
        <f>Erfassung!C13</f>
        <v>0</v>
      </c>
      <c r="D4" s="192"/>
      <c r="E4" s="192"/>
      <c r="F4" s="192"/>
      <c r="K4" s="4" t="s">
        <v>2</v>
      </c>
      <c r="L4" s="42">
        <f>Erfassung!L13</f>
        <v>2023</v>
      </c>
    </row>
    <row r="6" spans="1:12" x14ac:dyDescent="0.2">
      <c r="A6" s="4" t="s">
        <v>44</v>
      </c>
      <c r="D6" t="s">
        <v>26</v>
      </c>
      <c r="E6" s="194">
        <f>Erfassung!G15</f>
        <v>0</v>
      </c>
      <c r="F6" s="194"/>
      <c r="K6" s="4" t="s">
        <v>23</v>
      </c>
      <c r="L6" s="78">
        <f>Erfassung!L15</f>
        <v>0.19800000000000001</v>
      </c>
    </row>
    <row r="7" spans="1:12" ht="6" customHeight="1" x14ac:dyDescent="0.2"/>
    <row r="8" spans="1:12" x14ac:dyDescent="0.2">
      <c r="D8" t="s">
        <v>27</v>
      </c>
      <c r="E8" s="193">
        <f>Erfassung!G17</f>
        <v>0</v>
      </c>
      <c r="F8" s="193"/>
    </row>
    <row r="9" spans="1:12" ht="13.5" thickBot="1" x14ac:dyDescent="0.25"/>
    <row r="10" spans="1:12" ht="16.5" thickBot="1" x14ac:dyDescent="0.3">
      <c r="A10" s="12" t="s">
        <v>30</v>
      </c>
      <c r="B10" s="13"/>
      <c r="C10" s="13"/>
      <c r="D10" s="13"/>
      <c r="E10" s="13"/>
      <c r="F10" s="13"/>
      <c r="G10" s="13"/>
      <c r="H10" s="13"/>
      <c r="I10" s="13"/>
      <c r="J10" s="13"/>
      <c r="K10" s="13"/>
      <c r="L10" s="14"/>
    </row>
    <row r="12" spans="1:12" x14ac:dyDescent="0.2">
      <c r="A12" s="39" t="s">
        <v>99</v>
      </c>
      <c r="B12" s="32"/>
      <c r="C12" s="32"/>
      <c r="D12" s="32"/>
      <c r="E12" s="32"/>
      <c r="F12" s="40">
        <f>Erfassung!G23</f>
        <v>0</v>
      </c>
      <c r="G12" s="6"/>
    </row>
    <row r="13" spans="1:12" ht="6" customHeight="1" x14ac:dyDescent="0.2">
      <c r="G13" s="6"/>
    </row>
    <row r="14" spans="1:12" x14ac:dyDescent="0.2">
      <c r="A14" s="39" t="s">
        <v>78</v>
      </c>
      <c r="B14" s="32"/>
      <c r="C14" s="32"/>
      <c r="D14" s="32"/>
      <c r="E14" s="32"/>
      <c r="F14" s="40">
        <f>Erfassung!G24</f>
        <v>0</v>
      </c>
      <c r="G14" s="6"/>
    </row>
    <row r="16" spans="1:12" ht="6" customHeight="1" x14ac:dyDescent="0.2"/>
    <row r="17" spans="1:12" ht="15.75" x14ac:dyDescent="0.25">
      <c r="A17" s="17" t="s">
        <v>36</v>
      </c>
      <c r="B17" s="18"/>
      <c r="C17" s="18"/>
      <c r="D17" s="18"/>
      <c r="E17" s="18"/>
      <c r="F17" s="18"/>
      <c r="G17" s="18"/>
      <c r="H17" s="18"/>
      <c r="I17" s="18"/>
      <c r="J17" s="18"/>
      <c r="K17" s="18"/>
      <c r="L17" s="19"/>
    </row>
    <row r="18" spans="1:12" x14ac:dyDescent="0.2">
      <c r="A18" s="57" t="s">
        <v>37</v>
      </c>
    </row>
    <row r="19" spans="1:12" x14ac:dyDescent="0.2">
      <c r="G19" s="6"/>
    </row>
    <row r="20" spans="1:12" x14ac:dyDescent="0.2">
      <c r="A20" s="39" t="s">
        <v>131</v>
      </c>
      <c r="B20" s="32"/>
      <c r="C20" s="32"/>
      <c r="D20" s="32"/>
      <c r="E20" s="32"/>
      <c r="F20" s="43">
        <f>F12+F14</f>
        <v>0</v>
      </c>
      <c r="G20" s="6"/>
    </row>
    <row r="21" spans="1:12" x14ac:dyDescent="0.2">
      <c r="A21" s="35" t="s">
        <v>18</v>
      </c>
      <c r="B21" s="35"/>
      <c r="C21" s="35"/>
      <c r="D21" s="35"/>
      <c r="E21" s="35"/>
      <c r="F21" s="44">
        <f>E8</f>
        <v>0</v>
      </c>
      <c r="G21" s="6"/>
    </row>
    <row r="22" spans="1:12" x14ac:dyDescent="0.2">
      <c r="A22" s="35" t="s">
        <v>31</v>
      </c>
      <c r="B22" s="35"/>
      <c r="C22" s="35"/>
      <c r="D22" s="35"/>
      <c r="E22" s="35"/>
      <c r="F22" s="44">
        <f>F21-F20</f>
        <v>0</v>
      </c>
      <c r="G22" s="6"/>
    </row>
    <row r="23" spans="1:12" x14ac:dyDescent="0.2">
      <c r="G23" s="6"/>
      <c r="K23" s="20"/>
    </row>
    <row r="24" spans="1:12" x14ac:dyDescent="0.2">
      <c r="A24" s="39" t="s">
        <v>32</v>
      </c>
      <c r="B24" s="32"/>
      <c r="C24" s="32"/>
      <c r="D24" s="32"/>
      <c r="E24" s="32"/>
      <c r="F24" s="43">
        <f>F25+F26+F27</f>
        <v>0</v>
      </c>
      <c r="G24" s="6"/>
    </row>
    <row r="25" spans="1:12" x14ac:dyDescent="0.2">
      <c r="A25" s="35"/>
      <c r="B25" s="38" t="s">
        <v>105</v>
      </c>
      <c r="C25" s="35"/>
      <c r="D25" s="35"/>
      <c r="E25" s="35"/>
      <c r="F25" s="69"/>
      <c r="G25" s="6"/>
    </row>
    <row r="26" spans="1:12" x14ac:dyDescent="0.2">
      <c r="A26" s="35"/>
      <c r="B26" s="38" t="s">
        <v>104</v>
      </c>
      <c r="C26" s="35"/>
      <c r="D26" s="35"/>
      <c r="E26" s="35"/>
      <c r="F26" s="69"/>
      <c r="G26" s="6"/>
    </row>
    <row r="27" spans="1:12" x14ac:dyDescent="0.2">
      <c r="A27" s="35"/>
      <c r="B27" s="35" t="s">
        <v>19</v>
      </c>
      <c r="C27" s="35"/>
      <c r="D27" s="35"/>
      <c r="E27" s="35"/>
      <c r="F27" s="69"/>
      <c r="G27" s="6"/>
    </row>
    <row r="28" spans="1:12" x14ac:dyDescent="0.2">
      <c r="G28" s="6"/>
    </row>
    <row r="29" spans="1:12" x14ac:dyDescent="0.2">
      <c r="A29" s="39" t="s">
        <v>33</v>
      </c>
      <c r="B29" s="32"/>
      <c r="C29" s="32"/>
      <c r="D29" s="32"/>
      <c r="E29" s="32"/>
      <c r="F29" s="43">
        <f>F21-(F20+F24)</f>
        <v>0</v>
      </c>
      <c r="G29" s="6"/>
    </row>
    <row r="30" spans="1:12" x14ac:dyDescent="0.2">
      <c r="G30" s="6"/>
    </row>
    <row r="31" spans="1:12" s="67" customFormat="1" ht="15.75" x14ac:dyDescent="0.25">
      <c r="A31" s="45" t="s">
        <v>34</v>
      </c>
      <c r="B31" s="45"/>
      <c r="C31" s="45"/>
      <c r="D31" s="45"/>
      <c r="E31" s="45"/>
      <c r="F31" s="80" t="e">
        <f>-F29*E6/E8</f>
        <v>#DIV/0!</v>
      </c>
      <c r="G31" s="66"/>
    </row>
    <row r="32" spans="1:12" x14ac:dyDescent="0.2">
      <c r="G32" s="6"/>
    </row>
    <row r="33" spans="1:12" ht="15.75" x14ac:dyDescent="0.25">
      <c r="A33" s="46" t="s">
        <v>35</v>
      </c>
      <c r="B33" s="47"/>
      <c r="C33" s="47"/>
      <c r="D33" s="47"/>
      <c r="E33" s="47"/>
      <c r="F33" s="70"/>
      <c r="G33" s="60"/>
      <c r="K33" s="20"/>
    </row>
    <row r="35" spans="1:12" ht="6" customHeight="1" x14ac:dyDescent="0.2"/>
    <row r="36" spans="1:12" ht="15.75" x14ac:dyDescent="0.25">
      <c r="A36" s="17" t="s">
        <v>7</v>
      </c>
      <c r="B36" s="18"/>
      <c r="C36" s="18"/>
      <c r="D36" s="18"/>
      <c r="E36" s="18"/>
      <c r="F36" s="18"/>
      <c r="G36" s="18"/>
      <c r="H36" s="18"/>
      <c r="I36" s="18"/>
      <c r="J36" s="18"/>
      <c r="K36" s="18"/>
      <c r="L36" s="19"/>
    </row>
    <row r="37" spans="1:12" x14ac:dyDescent="0.2">
      <c r="B37" s="41"/>
      <c r="I37" s="10"/>
    </row>
    <row r="38" spans="1:12" x14ac:dyDescent="0.2">
      <c r="B38" s="195"/>
      <c r="C38" s="196"/>
      <c r="D38" s="196"/>
      <c r="E38" s="196"/>
      <c r="F38" s="196"/>
      <c r="G38" s="196"/>
      <c r="H38" s="196"/>
      <c r="I38" s="196"/>
      <c r="J38" s="196"/>
      <c r="K38" s="196"/>
      <c r="L38" s="197"/>
    </row>
    <row r="39" spans="1:12" x14ac:dyDescent="0.2">
      <c r="B39" s="198"/>
      <c r="C39" s="199"/>
      <c r="D39" s="199"/>
      <c r="E39" s="199"/>
      <c r="F39" s="199"/>
      <c r="G39" s="199"/>
      <c r="H39" s="199"/>
      <c r="I39" s="199"/>
      <c r="J39" s="199"/>
      <c r="K39" s="199"/>
      <c r="L39" s="200"/>
    </row>
    <row r="40" spans="1:12" x14ac:dyDescent="0.2">
      <c r="B40" s="198"/>
      <c r="C40" s="199"/>
      <c r="D40" s="199"/>
      <c r="E40" s="199"/>
      <c r="F40" s="199"/>
      <c r="G40" s="199"/>
      <c r="H40" s="199"/>
      <c r="I40" s="199"/>
      <c r="J40" s="199"/>
      <c r="K40" s="199"/>
      <c r="L40" s="200"/>
    </row>
    <row r="41" spans="1:12" x14ac:dyDescent="0.2">
      <c r="B41" s="198"/>
      <c r="C41" s="199"/>
      <c r="D41" s="199"/>
      <c r="E41" s="199"/>
      <c r="F41" s="199"/>
      <c r="G41" s="199"/>
      <c r="H41" s="199"/>
      <c r="I41" s="199"/>
      <c r="J41" s="199"/>
      <c r="K41" s="199"/>
      <c r="L41" s="200"/>
    </row>
    <row r="42" spans="1:12" x14ac:dyDescent="0.2">
      <c r="B42" s="198"/>
      <c r="C42" s="199"/>
      <c r="D42" s="199"/>
      <c r="E42" s="199"/>
      <c r="F42" s="199"/>
      <c r="G42" s="199"/>
      <c r="H42" s="199"/>
      <c r="I42" s="199"/>
      <c r="J42" s="199"/>
      <c r="K42" s="199"/>
      <c r="L42" s="200"/>
    </row>
    <row r="43" spans="1:12" x14ac:dyDescent="0.2">
      <c r="B43" s="198"/>
      <c r="C43" s="199"/>
      <c r="D43" s="199"/>
      <c r="E43" s="199"/>
      <c r="F43" s="199"/>
      <c r="G43" s="199"/>
      <c r="H43" s="199"/>
      <c r="I43" s="199"/>
      <c r="J43" s="199"/>
      <c r="K43" s="199"/>
      <c r="L43" s="200"/>
    </row>
    <row r="44" spans="1:12" x14ac:dyDescent="0.2">
      <c r="B44" s="198"/>
      <c r="C44" s="199"/>
      <c r="D44" s="199"/>
      <c r="E44" s="199"/>
      <c r="F44" s="199"/>
      <c r="G44" s="199"/>
      <c r="H44" s="199"/>
      <c r="I44" s="199"/>
      <c r="J44" s="199"/>
      <c r="K44" s="199"/>
      <c r="L44" s="200"/>
    </row>
    <row r="45" spans="1:12" x14ac:dyDescent="0.2">
      <c r="B45" s="198"/>
      <c r="C45" s="199"/>
      <c r="D45" s="199"/>
      <c r="E45" s="199"/>
      <c r="F45" s="199"/>
      <c r="G45" s="199"/>
      <c r="H45" s="199"/>
      <c r="I45" s="199"/>
      <c r="J45" s="199"/>
      <c r="K45" s="199"/>
      <c r="L45" s="200"/>
    </row>
    <row r="46" spans="1:12" x14ac:dyDescent="0.2">
      <c r="B46" s="198"/>
      <c r="C46" s="199"/>
      <c r="D46" s="199"/>
      <c r="E46" s="199"/>
      <c r="F46" s="199"/>
      <c r="G46" s="199"/>
      <c r="H46" s="199"/>
      <c r="I46" s="199"/>
      <c r="J46" s="199"/>
      <c r="K46" s="199"/>
      <c r="L46" s="200"/>
    </row>
    <row r="47" spans="1:12" x14ac:dyDescent="0.2">
      <c r="B47" s="198"/>
      <c r="C47" s="199"/>
      <c r="D47" s="199"/>
      <c r="E47" s="199"/>
      <c r="F47" s="199"/>
      <c r="G47" s="199"/>
      <c r="H47" s="199"/>
      <c r="I47" s="199"/>
      <c r="J47" s="199"/>
      <c r="K47" s="199"/>
      <c r="L47" s="200"/>
    </row>
    <row r="48" spans="1:12" x14ac:dyDescent="0.2">
      <c r="B48" s="198"/>
      <c r="C48" s="199"/>
      <c r="D48" s="199"/>
      <c r="E48" s="199"/>
      <c r="F48" s="199"/>
      <c r="G48" s="199"/>
      <c r="H48" s="199"/>
      <c r="I48" s="199"/>
      <c r="J48" s="199"/>
      <c r="K48" s="199"/>
      <c r="L48" s="200"/>
    </row>
    <row r="49" spans="2:12" x14ac:dyDescent="0.2">
      <c r="B49" s="198"/>
      <c r="C49" s="199"/>
      <c r="D49" s="199"/>
      <c r="E49" s="199"/>
      <c r="F49" s="199"/>
      <c r="G49" s="199"/>
      <c r="H49" s="199"/>
      <c r="I49" s="199"/>
      <c r="J49" s="199"/>
      <c r="K49" s="199"/>
      <c r="L49" s="200"/>
    </row>
    <row r="50" spans="2:12" x14ac:dyDescent="0.2">
      <c r="B50" s="198"/>
      <c r="C50" s="199"/>
      <c r="D50" s="199"/>
      <c r="E50" s="199"/>
      <c r="F50" s="199"/>
      <c r="G50" s="199"/>
      <c r="H50" s="199"/>
      <c r="I50" s="199"/>
      <c r="J50" s="199"/>
      <c r="K50" s="199"/>
      <c r="L50" s="200"/>
    </row>
    <row r="51" spans="2:12" x14ac:dyDescent="0.2">
      <c r="B51" s="198"/>
      <c r="C51" s="199"/>
      <c r="D51" s="199"/>
      <c r="E51" s="199"/>
      <c r="F51" s="199"/>
      <c r="G51" s="199"/>
      <c r="H51" s="199"/>
      <c r="I51" s="199"/>
      <c r="J51" s="199"/>
      <c r="K51" s="199"/>
      <c r="L51" s="200"/>
    </row>
    <row r="52" spans="2:12" x14ac:dyDescent="0.2">
      <c r="B52" s="201"/>
      <c r="C52" s="202"/>
      <c r="D52" s="202"/>
      <c r="E52" s="202"/>
      <c r="F52" s="202"/>
      <c r="G52" s="202"/>
      <c r="H52" s="202"/>
      <c r="I52" s="202"/>
      <c r="J52" s="202"/>
      <c r="K52" s="202"/>
      <c r="L52" s="203"/>
    </row>
  </sheetData>
  <sheetProtection algorithmName="SHA-512" hashValue="iFwZNojq2ZtEd6VojgH2bzGY33yHD6bSQ6TwFrBBbjg4CseeB+K4td7SCOx1n+V0BFWxp3XpALl8rH7x8WEHeA==" saltValue="XUbCYcVU6OFbrKVh++I98g==" spinCount="100000" sheet="1" objects="1" scenarios="1"/>
  <mergeCells count="4">
    <mergeCell ref="C4:F4"/>
    <mergeCell ref="E8:F8"/>
    <mergeCell ref="E6:F6"/>
    <mergeCell ref="B38:L52"/>
  </mergeCells>
  <phoneticPr fontId="0" type="noConversion"/>
  <pageMargins left="0.39370078740157483" right="0.39370078740157483" top="1.0629921259842521" bottom="0.6692913385826772" header="0.19685039370078741" footer="0.19685039370078741"/>
  <pageSetup paperSize="9" scale="75" fitToHeight="0" orientation="portrait" r:id="rId1"/>
  <headerFooter scaleWithDoc="0">
    <oddHeader>&amp;L&amp;"Arial,Fett"Amt für Volksschule&amp;"Arial,Standard"
Finanzen&amp;R
&amp;G</oddHeader>
    <oddFooter>&amp;L&amp;8&amp;F/AVFIN&amp;C&amp;8&amp;P/&amp;N&amp;R&amp;8&amp;A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Roberto Tropea AVK"/>
    <f:field ref="FSCFOLIO_1_1001_FieldCurrentDate" text="20.02.2024 16:56"/>
    <f:field ref="CCAPRECONFIG_15_1001_Objektname" text="3 Berechnungsformular Gesuch gemaess Par.6" edit="true"/>
    <f:field ref="objname" text="3 Berechnungsformular Gesuch gemaess Par.6" edit="true"/>
    <f:field ref="objsubject" text="" edit="true"/>
    <f:field ref="objcreatedby" text="Tropea AVK, Roberto"/>
    <f:field ref="objcreatedat" date="2023-12-19T09:56:26" text="19.12.2023 09:56:26"/>
    <f:field ref="objchangedby" text="Tropea AVK, Roberto"/>
    <f:field ref="objmodifiedat" date="2023-12-19T10:05:53" text="19.12.2023 10:05:53"/>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Erfassung</vt:lpstr>
      <vt:lpstr>Berechnung</vt:lpstr>
      <vt:lpstr>Erfassung!Druckbereich</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Schödler Sylvie</dc:creator>
  <cp:lastModifiedBy>Roberto Tropea</cp:lastModifiedBy>
  <cp:lastPrinted>2022-01-19T12:18:48Z</cp:lastPrinted>
  <dcterms:created xsi:type="dcterms:W3CDTF">2006-04-10T09:45:06Z</dcterms:created>
  <dcterms:modified xsi:type="dcterms:W3CDTF">2024-02-20T15:56:39Z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15.1400:SessionFromTime">
    <vt:lpwstr/>
  </property>
  <property fmtid="{D5CDD505-2E9C-101B-9397-08002B2CF9AE}" pid="3" name="FSC#FSCIBIS@15.1400:GREntryDate">
    <vt:lpwstr>Nicht verfügbar</vt:lpwstr>
  </property>
  <property fmtid="{D5CDD505-2E9C-101B-9397-08002B2CF9AE}" pid="4" name="FSC#FSCIBIS@15.1400:GRLegislation">
    <vt:lpwstr>Nicht verfügbar</vt:lpwstr>
  </property>
  <property fmtid="{D5CDD505-2E9C-101B-9397-08002B2CF9AE}" pid="5" name="FSC#FSCIBIS@15.1400:GRGRGNumber">
    <vt:lpwstr>Nicht verfügbar</vt:lpwstr>
  </property>
  <property fmtid="{D5CDD505-2E9C-101B-9397-08002B2CF9AE}" pid="6" name="FSC#FSCIBIS@15.1400:GRBusinessType">
    <vt:lpwstr>Nicht verfügbar</vt:lpwstr>
  </property>
  <property fmtid="{D5CDD505-2E9C-101B-9397-08002B2CF9AE}" pid="7" name="FSC#FSCIBIS@15.1400:GRSequentialNumber">
    <vt:lpwstr>Nicht verfügbar</vt:lpwstr>
  </property>
  <property fmtid="{D5CDD505-2E9C-101B-9397-08002B2CF9AE}" pid="8" name="FSC#FSCIBIS@15.1400:ArchiveMapProtocolPage">
    <vt:lpwstr/>
  </property>
  <property fmtid="{D5CDD505-2E9C-101B-9397-08002B2CF9AE}" pid="9" name="FSC#FSCIBIS@15.1400:ArchiveMapProtocolNumber">
    <vt:lpwstr/>
  </property>
  <property fmtid="{D5CDD505-2E9C-101B-9397-08002B2CF9AE}" pid="10" name="FSC#FSCIBIS@15.1400:ArchiveMapSessionDate">
    <vt:lpwstr/>
  </property>
  <property fmtid="{D5CDD505-2E9C-101B-9397-08002B2CF9AE}" pid="11" name="FSC#FSCIBIS@15.1400:ArchiveMapBusinessType">
    <vt:lpwstr/>
  </property>
  <property fmtid="{D5CDD505-2E9C-101B-9397-08002B2CF9AE}" pid="12" name="FSC#FSCIBIS@15.1400:ArchiveMapTitle">
    <vt:lpwstr/>
  </property>
  <property fmtid="{D5CDD505-2E9C-101B-9397-08002B2CF9AE}" pid="13" name="FSC#FSCIBIS@15.1400:ArchiveMapFinalizeDate">
    <vt:lpwstr/>
  </property>
  <property fmtid="{D5CDD505-2E9C-101B-9397-08002B2CF9AE}" pid="14" name="FSC#FSCIBIS@15.1400:ArchiveMapSequentialNumber">
    <vt:lpwstr/>
  </property>
  <property fmtid="{D5CDD505-2E9C-101B-9397-08002B2CF9AE}" pid="15" name="FSC#FSCIBIS@15.1400:ArchiveMapFinalNumber">
    <vt:lpwstr/>
  </property>
  <property fmtid="{D5CDD505-2E9C-101B-9397-08002B2CF9AE}" pid="16" name="FSC#FSCIBIS@15.1400:ArchiveMapGRGNumber">
    <vt:lpwstr/>
  </property>
  <property fmtid="{D5CDD505-2E9C-101B-9397-08002B2CF9AE}" pid="17" name="FSC#FSCIBIS@15.1400:SessionNumber">
    <vt:lpwstr/>
  </property>
  <property fmtid="{D5CDD505-2E9C-101B-9397-08002B2CF9AE}" pid="18" name="FSC#FSCIBIS@15.1400:SessionLink">
    <vt:lpwstr/>
  </property>
  <property fmtid="{D5CDD505-2E9C-101B-9397-08002B2CF9AE}" pid="19" name="FSC#FSCIBIS@15.1400:SessionSubmissionDeadline">
    <vt:lpwstr/>
  </property>
  <property fmtid="{D5CDD505-2E9C-101B-9397-08002B2CF9AE}" pid="20" name="FSC#FSCIBIS@15.1400:SessionTo">
    <vt:lpwstr/>
  </property>
  <property fmtid="{D5CDD505-2E9C-101B-9397-08002B2CF9AE}" pid="21" name="FSC#FSCIBIS@15.1400:SessionFrom">
    <vt:lpwstr/>
  </property>
  <property fmtid="{D5CDD505-2E9C-101B-9397-08002B2CF9AE}" pid="22" name="FSC#FSCIBIS@15.1400:SessionTitle">
    <vt:lpwstr/>
  </property>
  <property fmtid="{D5CDD505-2E9C-101B-9397-08002B2CF9AE}" pid="23" name="FSC#FSCIBIS@15.1400:KdRDelegations">
    <vt:lpwstr>Nicht verfügbar</vt:lpwstr>
  </property>
  <property fmtid="{D5CDD505-2E9C-101B-9397-08002B2CF9AE}" pid="24" name="FSC#FSCIBIS@15.1400:KdRPrevBusiness">
    <vt:lpwstr>Nicht verfügbar</vt:lpwstr>
  </property>
  <property fmtid="{D5CDD505-2E9C-101B-9397-08002B2CF9AE}" pid="25" name="FSC#FSCIBIS@15.1400:KdREventDate">
    <vt:lpwstr>Nicht verfügbar</vt:lpwstr>
  </property>
  <property fmtid="{D5CDD505-2E9C-101B-9397-08002B2CF9AE}" pid="26" name="FSC#FSCIBIS@15.1400:KdRVenue">
    <vt:lpwstr>Nicht verfügbar</vt:lpwstr>
  </property>
  <property fmtid="{D5CDD505-2E9C-101B-9397-08002B2CF9AE}" pid="27" name="FSC#FSCIBIS@15.1400:KdRDeadline">
    <vt:lpwstr>Nicht verfügbar</vt:lpwstr>
  </property>
  <property fmtid="{D5CDD505-2E9C-101B-9397-08002B2CF9AE}" pid="28" name="FSC#FSCIBIS@15.1400:KdRAddressOfConcerned">
    <vt:lpwstr>Nicht verfügbar</vt:lpwstr>
  </property>
  <property fmtid="{D5CDD505-2E9C-101B-9397-08002B2CF9AE}" pid="29" name="FSC#FSCIBIS@15.1400:KdRNameOfConcerned">
    <vt:lpwstr>Nicht verfügbar</vt:lpwstr>
  </property>
  <property fmtid="{D5CDD505-2E9C-101B-9397-08002B2CF9AE}" pid="30" name="FSC#COOELAK@1.1001:ObjectAddressees">
    <vt:lpwstr/>
  </property>
  <property fmtid="{D5CDD505-2E9C-101B-9397-08002B2CF9AE}" pid="31" name="FSC#ELAKGOV@1.1001:PersonalSubjAddress">
    <vt:lpwstr/>
  </property>
  <property fmtid="{D5CDD505-2E9C-101B-9397-08002B2CF9AE}" pid="32" name="FSC#ELAKGOV@1.1001:PersonalSubjSalutation">
    <vt:lpwstr/>
  </property>
  <property fmtid="{D5CDD505-2E9C-101B-9397-08002B2CF9AE}" pid="33" name="FSC#ELAKGOV@1.1001:PersonalSubjSurName">
    <vt:lpwstr/>
  </property>
  <property fmtid="{D5CDD505-2E9C-101B-9397-08002B2CF9AE}" pid="34" name="FSC#ELAKGOV@1.1001:PersonalSubjFirstName">
    <vt:lpwstr/>
  </property>
  <property fmtid="{D5CDD505-2E9C-101B-9397-08002B2CF9AE}" pid="35" name="FSC#ELAKGOV@1.1001:PersonalSubjGender">
    <vt:lpwstr/>
  </property>
  <property fmtid="{D5CDD505-2E9C-101B-9397-08002B2CF9AE}" pid="36" name="FSC#COOELAK@1.1001:CurrentUserEmail">
    <vt:lpwstr>roberto.tropea@tg.ch</vt:lpwstr>
  </property>
  <property fmtid="{D5CDD505-2E9C-101B-9397-08002B2CF9AE}" pid="37" name="FSC#COOELAK@1.1001:CurrentUserRolePos">
    <vt:lpwstr>Sachbearbeiter/in</vt:lpwstr>
  </property>
  <property fmtid="{D5CDD505-2E9C-101B-9397-08002B2CF9AE}" pid="38" name="FSC#COOELAK@1.1001:BaseNumber">
    <vt:lpwstr>07.01.04</vt:lpwstr>
  </property>
  <property fmtid="{D5CDD505-2E9C-101B-9397-08002B2CF9AE}" pid="39" name="FSC#COOELAK@1.1001:SettlementApprovedAt">
    <vt:lpwstr/>
  </property>
  <property fmtid="{D5CDD505-2E9C-101B-9397-08002B2CF9AE}" pid="40" name="FSC#COOELAK@1.1001:ExternalDate">
    <vt:lpwstr/>
  </property>
  <property fmtid="{D5CDD505-2E9C-101B-9397-08002B2CF9AE}" pid="41" name="FSC#COOELAK@1.1001:ApproverTitle">
    <vt:lpwstr/>
  </property>
  <property fmtid="{D5CDD505-2E9C-101B-9397-08002B2CF9AE}" pid="42" name="FSC#COOELAK@1.1001:ApproverSurName">
    <vt:lpwstr/>
  </property>
  <property fmtid="{D5CDD505-2E9C-101B-9397-08002B2CF9AE}" pid="43" name="FSC#COOELAK@1.1001:ApproverFirstName">
    <vt:lpwstr/>
  </property>
  <property fmtid="{D5CDD505-2E9C-101B-9397-08002B2CF9AE}" pid="44" name="FSC#COOELAK@1.1001:ProcessResponsibleFax">
    <vt:lpwstr/>
  </property>
  <property fmtid="{D5CDD505-2E9C-101B-9397-08002B2CF9AE}" pid="45" name="FSC#COOELAK@1.1001:ProcessResponsibleMail">
    <vt:lpwstr/>
  </property>
  <property fmtid="{D5CDD505-2E9C-101B-9397-08002B2CF9AE}" pid="46" name="FSC#COOELAK@1.1001:ProcessResponsiblePhone">
    <vt:lpwstr/>
  </property>
  <property fmtid="{D5CDD505-2E9C-101B-9397-08002B2CF9AE}" pid="47" name="FSC#COOELAK@1.1001:ProcessResponsible">
    <vt:lpwstr/>
  </property>
  <property fmtid="{D5CDD505-2E9C-101B-9397-08002B2CF9AE}" pid="48" name="FSC#COOELAK@1.1001:IncomingSubject">
    <vt:lpwstr/>
  </property>
  <property fmtid="{D5CDD505-2E9C-101B-9397-08002B2CF9AE}" pid="49" name="FSC#COOELAK@1.1001:IncomingNumber">
    <vt:lpwstr/>
  </property>
  <property fmtid="{D5CDD505-2E9C-101B-9397-08002B2CF9AE}" pid="50" name="FSC#COOELAK@1.1001:ExternalRef">
    <vt:lpwstr/>
  </property>
  <property fmtid="{D5CDD505-2E9C-101B-9397-08002B2CF9AE}" pid="51" name="FSC#COOELAK@1.1001:FileRefBarCode">
    <vt:lpwstr>*AVK/07.01.04/2011/00375*</vt:lpwstr>
  </property>
  <property fmtid="{D5CDD505-2E9C-101B-9397-08002B2CF9AE}" pid="52" name="FSC#COOELAK@1.1001:RefBarCode">
    <vt:lpwstr>*COO.2103.100.7.1390632*</vt:lpwstr>
  </property>
  <property fmtid="{D5CDD505-2E9C-101B-9397-08002B2CF9AE}" pid="53" name="FSC#COOELAK@1.1001:ObjBarCode">
    <vt:lpwstr>*COO.2103.100.2.8986626*</vt:lpwstr>
  </property>
  <property fmtid="{D5CDD505-2E9C-101B-9397-08002B2CF9AE}" pid="54" name="FSC#COOELAK@1.1001:Priority">
    <vt:lpwstr> ()</vt:lpwstr>
  </property>
  <property fmtid="{D5CDD505-2E9C-101B-9397-08002B2CF9AE}" pid="55" name="FSC#COOELAK@1.1001:OU">
    <vt:lpwstr>Amt für Volksschule, Amtsleitung (AVK)</vt:lpwstr>
  </property>
  <property fmtid="{D5CDD505-2E9C-101B-9397-08002B2CF9AE}" pid="56" name="FSC#COOELAK@1.1001:CreatedAt">
    <vt:lpwstr>19.01.2021</vt:lpwstr>
  </property>
  <property fmtid="{D5CDD505-2E9C-101B-9397-08002B2CF9AE}" pid="57" name="FSC#COOELAK@1.1001:Department">
    <vt:lpwstr>AVK Abteilung Finanzen (AVK_FIN)</vt:lpwstr>
  </property>
  <property fmtid="{D5CDD505-2E9C-101B-9397-08002B2CF9AE}" pid="58" name="FSC#COOELAK@1.1001:ApprovedAt">
    <vt:lpwstr/>
  </property>
  <property fmtid="{D5CDD505-2E9C-101B-9397-08002B2CF9AE}" pid="59" name="FSC#COOELAK@1.1001:ApprovedBy">
    <vt:lpwstr/>
  </property>
  <property fmtid="{D5CDD505-2E9C-101B-9397-08002B2CF9AE}" pid="60" name="FSC#COOELAK@1.1001:DispatchedAt">
    <vt:lpwstr/>
  </property>
  <property fmtid="{D5CDD505-2E9C-101B-9397-08002B2CF9AE}" pid="61" name="FSC#COOELAK@1.1001:DispatchedBy">
    <vt:lpwstr/>
  </property>
  <property fmtid="{D5CDD505-2E9C-101B-9397-08002B2CF9AE}" pid="62" name="FSC#COOELAK@1.1001:OwnerFaxExtension">
    <vt:lpwstr/>
  </property>
  <property fmtid="{D5CDD505-2E9C-101B-9397-08002B2CF9AE}" pid="63" name="FSC#COOELAK@1.1001:OwnerExtension">
    <vt:lpwstr>+41 58 345 57 89</vt:lpwstr>
  </property>
  <property fmtid="{D5CDD505-2E9C-101B-9397-08002B2CF9AE}" pid="64" name="FSC#COOELAK@1.1001:Owner">
    <vt:lpwstr>Tropea AVK Roberto (Frauenfeld)</vt:lpwstr>
  </property>
  <property fmtid="{D5CDD505-2E9C-101B-9397-08002B2CF9AE}" pid="65" name="FSC#COOELAK@1.1001:Organization">
    <vt:lpwstr/>
  </property>
  <property fmtid="{D5CDD505-2E9C-101B-9397-08002B2CF9AE}" pid="66" name="FSC#COOELAK@1.1001:FileRefOU">
    <vt:lpwstr/>
  </property>
  <property fmtid="{D5CDD505-2E9C-101B-9397-08002B2CF9AE}" pid="67" name="FSC#COOELAK@1.1001:FileRefOrdinal">
    <vt:lpwstr>375</vt:lpwstr>
  </property>
  <property fmtid="{D5CDD505-2E9C-101B-9397-08002B2CF9AE}" pid="68" name="FSC#COOELAK@1.1001:FileRefYear">
    <vt:lpwstr>2011</vt:lpwstr>
  </property>
  <property fmtid="{D5CDD505-2E9C-101B-9397-08002B2CF9AE}" pid="69" name="FSC#COOELAK@1.1001:FileReference">
    <vt:lpwstr>AVK/07.01.04/2011/00375</vt:lpwstr>
  </property>
  <property fmtid="{D5CDD505-2E9C-101B-9397-08002B2CF9AE}" pid="70" name="FSC#COOELAK@1.1001:Subject">
    <vt:lpwstr/>
  </property>
  <property fmtid="{D5CDD505-2E9C-101B-9397-08002B2CF9AE}" pid="71" name="FSC$NOVIRTUALATTRS">
    <vt:lpwstr/>
  </property>
  <property fmtid="{D5CDD505-2E9C-101B-9397-08002B2CF9AE}" pid="72" name="COO$NOVIRTUALATTRS">
    <vt:lpwstr/>
  </property>
  <property fmtid="{D5CDD505-2E9C-101B-9397-08002B2CF9AE}" pid="73" name="FSC$NOUSEREXPRESSIONS">
    <vt:lpwstr/>
  </property>
  <property fmtid="{D5CDD505-2E9C-101B-9397-08002B2CF9AE}" pid="74" name="COO$NOUSEREXPRESSIONS">
    <vt:lpwstr/>
  </property>
  <property fmtid="{D5CDD505-2E9C-101B-9397-08002B2CF9AE}" pid="75" name="FSC$NOPARSEFILE">
    <vt:lpwstr/>
  </property>
  <property fmtid="{D5CDD505-2E9C-101B-9397-08002B2CF9AE}" pid="76" name="COO$NOPARSEFILE">
    <vt:lpwstr/>
  </property>
  <property fmtid="{D5CDD505-2E9C-101B-9397-08002B2CF9AE}" pid="77" name="FSC#LOCALSW@2103.100:TopLevelSubfileAddress">
    <vt:lpwstr>COO.2103.100.7.1390632</vt:lpwstr>
  </property>
  <property fmtid="{D5CDD505-2E9C-101B-9397-08002B2CF9AE}" pid="78" name="FSC#FSCIBISDOCPROPS@15.1400:ObjectCOOAddress">
    <vt:lpwstr>COO.2103.100.2.8986626</vt:lpwstr>
  </property>
  <property fmtid="{D5CDD505-2E9C-101B-9397-08002B2CF9AE}" pid="79" name="FSC#FSCIBISDOCPROPS@15.1400:Container">
    <vt:lpwstr>COO.2103.100.2.8986626</vt:lpwstr>
  </property>
  <property fmtid="{D5CDD505-2E9C-101B-9397-08002B2CF9AE}" pid="80" name="FSC#FSCIBISDOCPROPS@15.1400:Objectname">
    <vt:lpwstr>Berechnungsformular Gesuch gemaess p6 HRM2 (Kopie)</vt:lpwstr>
  </property>
  <property fmtid="{D5CDD505-2E9C-101B-9397-08002B2CF9AE}" pid="81" name="FSC#FSCIBISDOCPROPS@15.1400:Subject">
    <vt:lpwstr>Nicht verfügbar</vt:lpwstr>
  </property>
  <property fmtid="{D5CDD505-2E9C-101B-9397-08002B2CF9AE}" pid="82" name="FSC#FSCIBISDOCPROPS@15.1400:Owner">
    <vt:lpwstr>Tropea AVK, Roberto</vt:lpwstr>
  </property>
  <property fmtid="{D5CDD505-2E9C-101B-9397-08002B2CF9AE}" pid="83" name="FSC#FSCIBISDOCPROPS@15.1400:OwnerAbbreviation">
    <vt:lpwstr/>
  </property>
  <property fmtid="{D5CDD505-2E9C-101B-9397-08002B2CF9AE}" pid="84" name="FSC#FSCIBISDOCPROPS@15.1400:GroupShortName">
    <vt:lpwstr>AVK_FIN</vt:lpwstr>
  </property>
  <property fmtid="{D5CDD505-2E9C-101B-9397-08002B2CF9AE}" pid="85" name="FSC#FSCIBISDOCPROPS@15.1400:TopLevelSubfileName">
    <vt:lpwstr>RJ 2020 (024)</vt:lpwstr>
  </property>
  <property fmtid="{D5CDD505-2E9C-101B-9397-08002B2CF9AE}" pid="86" name="FSC#LOCALSW@2103.100:BarCodeTopLevelSubfileTitle">
    <vt:lpwstr/>
  </property>
  <property fmtid="{D5CDD505-2E9C-101B-9397-08002B2CF9AE}" pid="87" name="FSC#FSCIBISDOCPROPS@15.1400:TopLevelSubfileNumber">
    <vt:lpwstr>24</vt:lpwstr>
  </property>
  <property fmtid="{D5CDD505-2E9C-101B-9397-08002B2CF9AE}" pid="88" name="FSC#FSCIBISDOCPROPS@15.1400:TitleSubFile">
    <vt:lpwstr>RJ 2020</vt:lpwstr>
  </property>
  <property fmtid="{D5CDD505-2E9C-101B-9397-08002B2CF9AE}" pid="89" name="FSC#LOCALSW@2103.100:BarCodeTitleSubFile">
    <vt:lpwstr/>
  </property>
  <property fmtid="{D5CDD505-2E9C-101B-9397-08002B2CF9AE}" pid="90" name="FSC#FSCIBISDOCPROPS@15.1400:TopLevelDossierName">
    <vt:lpwstr>Beitragsberechnung RJ 2011 - 2020 (0375/2011/AVK)</vt:lpwstr>
  </property>
  <property fmtid="{D5CDD505-2E9C-101B-9397-08002B2CF9AE}" pid="91" name="FSC#LOCALSW@2103.100:BarCodeTopLevelDossierName">
    <vt:lpwstr/>
  </property>
  <property fmtid="{D5CDD505-2E9C-101B-9397-08002B2CF9AE}" pid="92" name="FSC#FSCIBISDOCPROPS@15.1400:TopLevelDossierNumber">
    <vt:lpwstr>375</vt:lpwstr>
  </property>
  <property fmtid="{D5CDD505-2E9C-101B-9397-08002B2CF9AE}" pid="93" name="FSC#FSCIBISDOCPROPS@15.1400:TopLevelDossierYear">
    <vt:lpwstr>2011</vt:lpwstr>
  </property>
  <property fmtid="{D5CDD505-2E9C-101B-9397-08002B2CF9AE}" pid="94" name="FSC#FSCIBISDOCPROPS@15.1400:TopLevelDossierTitel">
    <vt:lpwstr>Beitragsberechnung RJ 2011 - 2020</vt:lpwstr>
  </property>
  <property fmtid="{D5CDD505-2E9C-101B-9397-08002B2CF9AE}" pid="95" name="FSC#LOCALSW@2103.100:BarCodeTopLevelDossierTitel">
    <vt:lpwstr/>
  </property>
  <property fmtid="{D5CDD505-2E9C-101B-9397-08002B2CF9AE}" pid="96" name="FSC#FSCIBISDOCPROPS@15.1400:TopLevelDossierRespOrgShortname">
    <vt:lpwstr>AVK</vt:lpwstr>
  </property>
  <property fmtid="{D5CDD505-2E9C-101B-9397-08002B2CF9AE}" pid="97" name="FSC#FSCIBISDOCPROPS@15.1400:TopLevelDossierResponsible">
    <vt:lpwstr>Tropea AVK, Roberto</vt:lpwstr>
  </property>
  <property fmtid="{D5CDD505-2E9C-101B-9397-08002B2CF9AE}" pid="98" name="FSC#FSCIBISDOCPROPS@15.1400:TopLevelSubjectGroupPosNumber">
    <vt:lpwstr>07.01.04</vt:lpwstr>
  </property>
  <property fmtid="{D5CDD505-2E9C-101B-9397-08002B2CF9AE}" pid="99" name="FSC#FSCIBISDOCPROPS@15.1400:RRBNumber">
    <vt:lpwstr>Nicht verfügbar</vt:lpwstr>
  </property>
  <property fmtid="{D5CDD505-2E9C-101B-9397-08002B2CF9AE}" pid="100" name="FSC#FSCIBISDOCPROPS@15.1400:RRSessionDate">
    <vt:lpwstr/>
  </property>
  <property fmtid="{D5CDD505-2E9C-101B-9397-08002B2CF9AE}" pid="101" name="FSC#LOCALSW@2103.100:BarCodeDossierRef">
    <vt:lpwstr/>
  </property>
  <property fmtid="{D5CDD505-2E9C-101B-9397-08002B2CF9AE}" pid="102" name="FSC#FSCIBISDOCPROPS@15.1400:BGMName">
    <vt:lpwstr> </vt:lpwstr>
  </property>
  <property fmtid="{D5CDD505-2E9C-101B-9397-08002B2CF9AE}" pid="103" name="FSC#FSCIBISDOCPROPS@15.1400:BGMFirstName">
    <vt:lpwstr> </vt:lpwstr>
  </property>
  <property fmtid="{D5CDD505-2E9C-101B-9397-08002B2CF9AE}" pid="104" name="FSC#FSCIBISDOCPROPS@15.1400:BGMZIP">
    <vt:lpwstr> </vt:lpwstr>
  </property>
  <property fmtid="{D5CDD505-2E9C-101B-9397-08002B2CF9AE}" pid="105" name="FSC#FSCIBISDOCPROPS@15.1400:BGMBirthday">
    <vt:lpwstr> </vt:lpwstr>
  </property>
  <property fmtid="{D5CDD505-2E9C-101B-9397-08002B2CF9AE}" pid="106" name="FSC#FSCIBISDOCPROPS@15.1400:BGMDiagnose">
    <vt:lpwstr> </vt:lpwstr>
  </property>
  <property fmtid="{D5CDD505-2E9C-101B-9397-08002B2CF9AE}" pid="107" name="FSC#FSCIBISDOCPROPS@15.1400:BGMDiagnoseAdd">
    <vt:lpwstr> </vt:lpwstr>
  </property>
  <property fmtid="{D5CDD505-2E9C-101B-9397-08002B2CF9AE}" pid="108" name="FSC#FSCIBISDOCPROPS@15.1400:BGMDiagnoseDetail">
    <vt:lpwstr> </vt:lpwstr>
  </property>
  <property fmtid="{D5CDD505-2E9C-101B-9397-08002B2CF9AE}" pid="109" name="FSC#FSCIBISDOCPROPS@15.1400:CreatedAt">
    <vt:lpwstr>19.01.2021</vt:lpwstr>
  </property>
  <property fmtid="{D5CDD505-2E9C-101B-9397-08002B2CF9AE}" pid="110" name="FSC#FSCIBISDOCPROPS@15.1400:CreatedBy">
    <vt:lpwstr>Roberto Tropea AVK</vt:lpwstr>
  </property>
  <property fmtid="{D5CDD505-2E9C-101B-9397-08002B2CF9AE}" pid="111" name="FSC#FSCIBISDOCPROPS@15.1400:ReferredBarCode">
    <vt:lpwstr/>
  </property>
  <property fmtid="{D5CDD505-2E9C-101B-9397-08002B2CF9AE}" pid="112" name="FSC#FSCIBISDOCPROPS@15.1400:DossierRef">
    <vt:lpwstr>AVK/07.01.04/2011/00375</vt:lpwstr>
  </property>
  <property fmtid="{D5CDD505-2E9C-101B-9397-08002B2CF9AE}" pid="113" name="FSC#COOSYSTEM@1.1:Container">
    <vt:lpwstr>COO.2103.100.2.8986626</vt:lpwstr>
  </property>
  <property fmtid="{D5CDD505-2E9C-101B-9397-08002B2CF9AE}" pid="114" name="FSC#LOCALSW@2103.100:User_Login_red">
    <vt:lpwstr>avktro@TG.CH, ... [4]</vt:lpwstr>
  </property>
  <property fmtid="{D5CDD505-2E9C-101B-9397-08002B2CF9AE}" pid="115" name="FSC#LOCALSW@2103.100:BarCodeOwnerSubfile">
    <vt:lpwstr/>
  </property>
  <property fmtid="{D5CDD505-2E9C-101B-9397-08002B2CF9AE}" pid="116" name="FSC#LOCALSW@2103.100:TGDOSREI">
    <vt:lpwstr>07.01.04</vt:lpwstr>
  </property>
  <property fmtid="{D5CDD505-2E9C-101B-9397-08002B2CF9AE}" pid="117" name="FSC#ATSTATECFG@1.1001:Office">
    <vt:lpwstr/>
  </property>
  <property fmtid="{D5CDD505-2E9C-101B-9397-08002B2CF9AE}" pid="118" name="FSC#ATSTATECFG@1.1001:Agent">
    <vt:lpwstr>Roberto Tropea AVK</vt:lpwstr>
  </property>
  <property fmtid="{D5CDD505-2E9C-101B-9397-08002B2CF9AE}" pid="119" name="FSC#ATSTATECFG@1.1001:AgentPhone">
    <vt:lpwstr>+41 58 345 57 89</vt:lpwstr>
  </property>
  <property fmtid="{D5CDD505-2E9C-101B-9397-08002B2CF9AE}" pid="120" name="FSC#ATSTATECFG@1.1001:DepartmentFax">
    <vt:lpwstr/>
  </property>
  <property fmtid="{D5CDD505-2E9C-101B-9397-08002B2CF9AE}" pid="121" name="FSC#ATSTATECFG@1.1001:DepartmentEmail">
    <vt:lpwstr>leitung.avk@tg.ch</vt:lpwstr>
  </property>
  <property fmtid="{D5CDD505-2E9C-101B-9397-08002B2CF9AE}" pid="122" name="FSC#ATSTATECFG@1.1001:SubfileDate">
    <vt:lpwstr>11.02.2020</vt:lpwstr>
  </property>
  <property fmtid="{D5CDD505-2E9C-101B-9397-08002B2CF9AE}" pid="123" name="FSC#ATSTATECFG@1.1001:SubfileSubject">
    <vt:lpwstr/>
  </property>
  <property fmtid="{D5CDD505-2E9C-101B-9397-08002B2CF9AE}" pid="124" name="FSC#ATSTATECFG@1.1001:DepartmentZipCode">
    <vt:lpwstr>8510</vt:lpwstr>
  </property>
  <property fmtid="{D5CDD505-2E9C-101B-9397-08002B2CF9AE}" pid="125" name="FSC#ATSTATECFG@1.1001:DepartmentCountry">
    <vt:lpwstr>Schweiz</vt:lpwstr>
  </property>
  <property fmtid="{D5CDD505-2E9C-101B-9397-08002B2CF9AE}" pid="126" name="FSC#ATSTATECFG@1.1001:DepartmentCity">
    <vt:lpwstr>Frauenfeld</vt:lpwstr>
  </property>
  <property fmtid="{D5CDD505-2E9C-101B-9397-08002B2CF9AE}" pid="127" name="FSC#ATSTATECFG@1.1001:DepartmentStreet">
    <vt:lpwstr>Spannerstrasse 31</vt:lpwstr>
  </property>
  <property fmtid="{D5CDD505-2E9C-101B-9397-08002B2CF9AE}" pid="128" name="FSC#ATSTATECFG@1.1001:DepartmentDVR">
    <vt:lpwstr/>
  </property>
  <property fmtid="{D5CDD505-2E9C-101B-9397-08002B2CF9AE}" pid="129" name="FSC#ATSTATECFG@1.1001:DepartmentUID">
    <vt:lpwstr>4110</vt:lpwstr>
  </property>
  <property fmtid="{D5CDD505-2E9C-101B-9397-08002B2CF9AE}" pid="130" name="FSC#ATSTATECFG@1.1001:SubfileReference">
    <vt:lpwstr>024</vt:lpwstr>
  </property>
  <property fmtid="{D5CDD505-2E9C-101B-9397-08002B2CF9AE}" pid="131" name="FSC#ATSTATECFG@1.1001:Clause">
    <vt:lpwstr/>
  </property>
  <property fmtid="{D5CDD505-2E9C-101B-9397-08002B2CF9AE}" pid="132" name="FSC#ATSTATECFG@1.1001:ApprovedSignature">
    <vt:lpwstr/>
  </property>
  <property fmtid="{D5CDD505-2E9C-101B-9397-08002B2CF9AE}" pid="133" name="FSC#ATSTATECFG@1.1001:BankAccount">
    <vt:lpwstr/>
  </property>
  <property fmtid="{D5CDD505-2E9C-101B-9397-08002B2CF9AE}" pid="134" name="FSC#ATSTATECFG@1.1001:BankAccountOwner">
    <vt:lpwstr/>
  </property>
  <property fmtid="{D5CDD505-2E9C-101B-9397-08002B2CF9AE}" pid="135" name="FSC#ATSTATECFG@1.1001:BankInstitute">
    <vt:lpwstr/>
  </property>
  <property fmtid="{D5CDD505-2E9C-101B-9397-08002B2CF9AE}" pid="136" name="FSC#ATSTATECFG@1.1001:BankAccountID">
    <vt:lpwstr/>
  </property>
  <property fmtid="{D5CDD505-2E9C-101B-9397-08002B2CF9AE}" pid="137" name="FSC#ATSTATECFG@1.1001:BankAccountIBAN">
    <vt:lpwstr/>
  </property>
  <property fmtid="{D5CDD505-2E9C-101B-9397-08002B2CF9AE}" pid="138" name="FSC#ATSTATECFG@1.1001:BankAccountBIC">
    <vt:lpwstr/>
  </property>
  <property fmtid="{D5CDD505-2E9C-101B-9397-08002B2CF9AE}" pid="139" name="FSC#ATSTATECFG@1.1001:BankName">
    <vt:lpwstr/>
  </property>
  <property fmtid="{D5CDD505-2E9C-101B-9397-08002B2CF9AE}" pid="140" name="FSC#FSCFOLIO@1.1001:docpropproject">
    <vt:lpwstr/>
  </property>
  <property fmtid="{D5CDD505-2E9C-101B-9397-08002B2CF9AE}" pid="141" name="FSC#FSCIBIS@15.1400:TopLevelSubfileAddress">
    <vt:lpwstr>COO.2103.100.7.1390632</vt:lpwstr>
  </property>
</Properties>
</file>